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d78e0910535f3eb/Documents/SAUVEGARDE GESTION ACER HDMI 29_03_2023/ACTAGESA  SEARA  ESA/ACTAGESA/Exercice 2023/"/>
    </mc:Choice>
  </mc:AlternateContent>
  <xr:revisionPtr revIDLastSave="4" documentId="8_{EE3EEF68-8250-463E-AB50-89B2527C4F86}" xr6:coauthVersionLast="47" xr6:coauthVersionMax="47" xr10:uidLastSave="{85D87619-DF56-4CA3-95F0-311DD9074D91}"/>
  <bookViews>
    <workbookView xWindow="-120" yWindow="-120" windowWidth="19440" windowHeight="14880" xr2:uid="{6B7BF8BB-5F99-479B-8B45-BA788B76DAE7}"/>
  </bookViews>
  <sheets>
    <sheet name="Compta 2023_BUDGET 2024 V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4" l="1"/>
  <c r="E37" i="4"/>
  <c r="D56" i="4"/>
  <c r="E53" i="4"/>
  <c r="E50" i="4"/>
  <c r="E49" i="4"/>
  <c r="E48" i="4"/>
  <c r="E107" i="4" l="1"/>
  <c r="E102" i="4"/>
  <c r="E94" i="4"/>
  <c r="E75" i="4"/>
  <c r="E66" i="4"/>
  <c r="E55" i="4"/>
  <c r="E54" i="4"/>
  <c r="E52" i="4"/>
  <c r="E51" i="4"/>
  <c r="E47" i="4"/>
  <c r="F37" i="4"/>
  <c r="C37" i="4"/>
  <c r="D38" i="4" s="1"/>
  <c r="E27" i="4"/>
  <c r="E29" i="4" s="1"/>
  <c r="C27" i="4"/>
  <c r="C29" i="4" s="1"/>
  <c r="B27" i="4"/>
  <c r="B29" i="4" s="1"/>
  <c r="B39" i="4" s="1"/>
  <c r="F13" i="4"/>
  <c r="E13" i="4"/>
  <c r="C13" i="4"/>
  <c r="L9" i="4"/>
  <c r="L19" i="4" s="1"/>
  <c r="K9" i="4"/>
  <c r="K19" i="4" s="1"/>
  <c r="J9" i="4"/>
  <c r="J19" i="4" s="1"/>
  <c r="I9" i="4"/>
  <c r="I19" i="4" s="1"/>
  <c r="H9" i="4"/>
  <c r="H19" i="4" s="1"/>
  <c r="F6" i="4"/>
  <c r="E6" i="4"/>
  <c r="D6" i="4"/>
  <c r="D19" i="4" s="1"/>
  <c r="C6" i="4"/>
  <c r="C19" i="4" s="1"/>
  <c r="B6" i="4"/>
  <c r="B19" i="4" s="1"/>
  <c r="E56" i="4" l="1"/>
  <c r="F19" i="4"/>
  <c r="E19" i="4"/>
  <c r="E38" i="4"/>
  <c r="E39" i="4"/>
  <c r="E30" i="4"/>
  <c r="C39" i="4"/>
  <c r="C40" i="4" s="1"/>
  <c r="D29" i="4"/>
  <c r="C30" i="4"/>
  <c r="C38" i="4"/>
  <c r="E40" i="4" l="1"/>
  <c r="D39" i="4"/>
  <c r="D40" i="4" s="1"/>
  <c r="D30" i="4"/>
</calcChain>
</file>

<file path=xl/sharedStrings.xml><?xml version="1.0" encoding="utf-8"?>
<sst xmlns="http://schemas.openxmlformats.org/spreadsheetml/2006/main" count="122" uniqueCount="110">
  <si>
    <t>Nb d'adhésions à vie</t>
  </si>
  <si>
    <t>Dépenses en Euros</t>
  </si>
  <si>
    <t>Budget
2022</t>
  </si>
  <si>
    <t>Réalisé
2022</t>
  </si>
  <si>
    <t>Budget 2023</t>
  </si>
  <si>
    <t>Réalisé
2023</t>
  </si>
  <si>
    <t>Budget 2024</t>
  </si>
  <si>
    <t>Recettes en Euros</t>
  </si>
  <si>
    <t>Personnel mis à dispos.  (D)</t>
  </si>
  <si>
    <t>Cotisations (A)</t>
  </si>
  <si>
    <t>Gratification stagiaire (E)</t>
  </si>
  <si>
    <t>Dons</t>
  </si>
  <si>
    <t>Total Frais de Personnel</t>
  </si>
  <si>
    <t>Subventions</t>
  </si>
  <si>
    <t>Journées Amicales (B)</t>
  </si>
  <si>
    <t>Communication (G)</t>
  </si>
  <si>
    <t>Recettes Act'apéro, etc.</t>
  </si>
  <si>
    <t>News letters</t>
  </si>
  <si>
    <t>Total Recettes activités</t>
  </si>
  <si>
    <t>Journée des métiers</t>
  </si>
  <si>
    <t>Evènements (Act'apéro,...) (H)</t>
  </si>
  <si>
    <t>Total dépenses d'activités</t>
  </si>
  <si>
    <t>Frais Déplac./Réceptions</t>
  </si>
  <si>
    <t>Assurances (I)</t>
  </si>
  <si>
    <t>Frais Financiers (J)</t>
  </si>
  <si>
    <t xml:space="preserve">Produits financiers (C ) </t>
  </si>
  <si>
    <t>Résultat</t>
  </si>
  <si>
    <t>TOTAL</t>
  </si>
  <si>
    <t>Soldes bancaires au 31/12</t>
  </si>
  <si>
    <t>Budget</t>
  </si>
  <si>
    <t>Réalisé</t>
  </si>
  <si>
    <t>DAV CAM</t>
  </si>
  <si>
    <t>DAV CM, puis BPGO</t>
  </si>
  <si>
    <t>CSL CAM</t>
  </si>
  <si>
    <t>CSL CM, puis Livret A CAM</t>
  </si>
  <si>
    <t>Total trésorerie banque</t>
  </si>
  <si>
    <t>Caisse</t>
  </si>
  <si>
    <t>TOTAL TRESORERIE POSITIVE</t>
  </si>
  <si>
    <t>Variation de la trésorerie positive</t>
  </si>
  <si>
    <t>Dû à l'ESA (*)</t>
  </si>
  <si>
    <t>Dû aux adhérents</t>
  </si>
  <si>
    <t>Dû par les adhérents</t>
  </si>
  <si>
    <t>TOTAL TRESORERIE NEGATIVE</t>
  </si>
  <si>
    <t>Variation de la trésorerie négative</t>
  </si>
  <si>
    <t>TOTAL TRESORERIE NETTE</t>
  </si>
  <si>
    <t>Variation trésorerie nette</t>
  </si>
  <si>
    <t>Vérification: on voit que la variation de la trésorerie nette est égale au résultat.</t>
  </si>
  <si>
    <t>Commentaires pour l'exercice 2023</t>
  </si>
  <si>
    <r>
      <t xml:space="preserve">(A) Cotisations 2023 (150 € par adhésion) </t>
    </r>
    <r>
      <rPr>
        <b/>
        <i/>
        <sz val="9"/>
        <rFont val="MS Sans Serif"/>
      </rPr>
      <t>(**)</t>
    </r>
  </si>
  <si>
    <t>Nombre</t>
  </si>
  <si>
    <t>Montant en €</t>
  </si>
  <si>
    <t>Cotisations à l'inscription prélevées par ESA</t>
  </si>
  <si>
    <t>Cotisations réglées par chèque (en 1 fois)</t>
  </si>
  <si>
    <t>Cotisation paiement échelonné (en 3 CH)</t>
  </si>
  <si>
    <t>Cotisations réglées par virement</t>
  </si>
  <si>
    <t>Cotisations réglées par cartes (Stripe)</t>
  </si>
  <si>
    <t>Cotisations remboursées en cours d'année</t>
  </si>
  <si>
    <t>Cotisations à rembourser suite à la rentrée</t>
  </si>
  <si>
    <t>Total net cotisations</t>
  </si>
  <si>
    <r>
      <rPr>
        <b/>
        <sz val="10"/>
        <rFont val="MS Sans Serif"/>
      </rPr>
      <t>(B)</t>
    </r>
    <r>
      <rPr>
        <sz val="11"/>
        <color theme="1"/>
        <rFont val="Aptos Narrow"/>
        <family val="2"/>
        <scheme val="minor"/>
      </rPr>
      <t xml:space="preserve">  Journée conviviale du 19/10/2023 dans le Segréen </t>
    </r>
  </si>
  <si>
    <r>
      <rPr>
        <b/>
        <sz val="10"/>
        <rFont val="MS Sans Serif"/>
      </rPr>
      <t>(C )</t>
    </r>
    <r>
      <rPr>
        <sz val="11"/>
        <color theme="1"/>
        <rFont val="Aptos Narrow"/>
        <family val="2"/>
        <scheme val="minor"/>
      </rPr>
      <t xml:space="preserve"> Intérêts sur Livrets au CAM (717,65 € Livret A + 6,53 € CSL)</t>
    </r>
  </si>
  <si>
    <t>(D) Charges de mise à disposition de moyens ou Prestations de l'ESA</t>
  </si>
  <si>
    <t>Convention de Mise à Disposition</t>
  </si>
  <si>
    <t>du 01/01 au 31/08/2023</t>
  </si>
  <si>
    <t>Convention de Partenariat</t>
  </si>
  <si>
    <t>du 01/09 au 31/12/2023</t>
  </si>
  <si>
    <t>Total</t>
  </si>
  <si>
    <r>
      <rPr>
        <b/>
        <sz val="10"/>
        <rFont val="MS Sans Serif"/>
      </rPr>
      <t>(E)</t>
    </r>
    <r>
      <rPr>
        <sz val="11"/>
        <color theme="1"/>
        <rFont val="Aptos Narrow"/>
        <family val="2"/>
        <scheme val="minor"/>
      </rPr>
      <t>: Pour 2023, indemnité de stage de Grégoire DOYEN</t>
    </r>
  </si>
  <si>
    <t>Import fichier entreprises partenaires</t>
  </si>
  <si>
    <t>Mise en place Netassoc V3</t>
  </si>
  <si>
    <t>Hébergement/maintenance annuelle du site</t>
  </si>
  <si>
    <t>(G) Charges de communication</t>
  </si>
  <si>
    <t xml:space="preserve">Armelle PIVERT </t>
  </si>
  <si>
    <t>Création invitation</t>
  </si>
  <si>
    <t>Hortense DAUGER</t>
  </si>
  <si>
    <t xml:space="preserve">Publications (news, offres
 d'emploi, etc.), refonte de pages (entreprises, etc.)
 </t>
  </si>
  <si>
    <t>Anthony CONGNARD</t>
  </si>
  <si>
    <t>Captation présentation
ACTESA</t>
  </si>
  <si>
    <t>(H) Charges liées aux évènements</t>
  </si>
  <si>
    <t>Soirée ACTESA du 25/01/2023 (Achat galette des rois).</t>
  </si>
  <si>
    <t>Deux ACT'Apéro</t>
  </si>
  <si>
    <t>Melting ESAÏEN n°2</t>
  </si>
  <si>
    <t>Repas AG</t>
  </si>
  <si>
    <t>Participation aux BDE (sommet de l'élevage, etc.)</t>
  </si>
  <si>
    <t>Participation Séminaire des deux CA les 14 et 15/10/2023</t>
  </si>
  <si>
    <r>
      <rPr>
        <b/>
        <sz val="10"/>
        <rFont val="MS Sans Serif"/>
      </rPr>
      <t>(I)</t>
    </r>
    <r>
      <rPr>
        <sz val="11"/>
        <color theme="1"/>
        <rFont val="Aptos Narrow"/>
        <family val="2"/>
        <scheme val="minor"/>
      </rPr>
      <t>: Assurance RC Groupama</t>
    </r>
  </si>
  <si>
    <t>(J): Frais Financiers</t>
  </si>
  <si>
    <t>BPGO</t>
  </si>
  <si>
    <t>Cotis Fréquence Asso (4,08 €/mois)</t>
  </si>
  <si>
    <t>Frais sur Découvert</t>
  </si>
  <si>
    <t>STRIPE</t>
  </si>
  <si>
    <t>Commissions sur paiements CB</t>
  </si>
  <si>
    <t>(K): Divers</t>
  </si>
  <si>
    <t>Parts Sociales BPGO (souscrites le 27/06/2023)</t>
  </si>
  <si>
    <t>Cotisation CHAGNOT Ewen due par l'ESA</t>
  </si>
  <si>
    <r>
      <rPr>
        <b/>
        <i/>
        <sz val="10"/>
        <rFont val="MS Sans Serif"/>
      </rPr>
      <t>(**)</t>
    </r>
    <r>
      <rPr>
        <i/>
        <sz val="10"/>
        <rFont val="MS Sans Serif"/>
      </rPr>
      <t>: Voir la liste détaillées des adhésions</t>
    </r>
  </si>
  <si>
    <t>ESA Service Reprographie pour l'exercice 2023</t>
  </si>
  <si>
    <r>
      <t xml:space="preserve">Cotisations à reverser par l'AIESA
</t>
    </r>
    <r>
      <rPr>
        <i/>
        <sz val="10"/>
        <rFont val="MS Sans Serif"/>
      </rPr>
      <t>(dont celle de Louis HURIER)</t>
    </r>
  </si>
  <si>
    <t>EUDONET SAS (F)</t>
  </si>
  <si>
    <r>
      <t xml:space="preserve">Divers </t>
    </r>
    <r>
      <rPr>
        <sz val="8"/>
        <rFont val="MS Sans Serif"/>
      </rPr>
      <t xml:space="preserve">(dt 1500 Head Way) </t>
    </r>
    <r>
      <rPr>
        <sz val="9"/>
        <rFont val="MS Sans Serif"/>
      </rPr>
      <t>(K)</t>
    </r>
  </si>
  <si>
    <r>
      <t xml:space="preserve">Dû à l'AIESA </t>
    </r>
    <r>
      <rPr>
        <sz val="9"/>
        <rFont val="MS Sans Serif"/>
      </rPr>
      <t>(HeadWay)</t>
    </r>
  </si>
  <si>
    <t>(a)</t>
  </si>
  <si>
    <t>(a) Charge courue du 01/09 au 31/12/2023 qui sera facturée fin août 2024.</t>
  </si>
  <si>
    <t xml:space="preserve">(F): Règlements EUDONET SAS (ex-Netanswer depuis le 01/01/2023) </t>
  </si>
  <si>
    <r>
      <t xml:space="preserve">Prov. règlement à l'AIESA de notre quote-part mission HEADWay </t>
    </r>
    <r>
      <rPr>
        <b/>
        <sz val="8"/>
        <rFont val="MS Sans Serif"/>
      </rPr>
      <t>(b)</t>
    </r>
  </si>
  <si>
    <r>
      <t xml:space="preserve">Dû par l'ESA </t>
    </r>
    <r>
      <rPr>
        <sz val="9"/>
        <rFont val="MS Sans Serif"/>
      </rPr>
      <t>(A)</t>
    </r>
  </si>
  <si>
    <r>
      <t xml:space="preserve">Dû par l'AIESA </t>
    </r>
    <r>
      <rPr>
        <sz val="9"/>
        <rFont val="MS Sans Serif"/>
      </rPr>
      <t>(A)</t>
    </r>
  </si>
  <si>
    <t>.</t>
  </si>
  <si>
    <t xml:space="preserve">(*) 10666,67 € = charge courue convention partenariat du 01/09 au 31/12/2023 qui sera facturée fin août 2024 + 86,52 € = facture Service Reprograhie 2023 du 11/01/2024. </t>
  </si>
  <si>
    <t>ACTESA: Comptabilité 2023 (année civile) et Budget 2024 (chiffres en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</si>
</sst>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6" x14ac:knownFonts="1">
    <font>
      <sz val="11"/>
      <color theme="1"/>
      <name val="Aptos Narrow"/>
      <family val="2"/>
      <scheme val="minor"/>
    </font>
    <font>
      <sz val="10"/>
      <name val="MS Sans Serif"/>
    </font>
    <font>
      <sz val="9"/>
      <name val="MS Sans Serif"/>
    </font>
    <font>
      <b/>
      <sz val="9"/>
      <name val="MS Sans Serif"/>
    </font>
    <font>
      <b/>
      <sz val="7"/>
      <name val="MS Sans Serif"/>
    </font>
    <font>
      <i/>
      <sz val="9"/>
      <name val="MS Sans Serif"/>
    </font>
    <font>
      <b/>
      <sz val="9"/>
      <color rgb="FFFF0000"/>
      <name val="MS Sans Serif"/>
    </font>
    <font>
      <b/>
      <sz val="9"/>
      <color theme="1"/>
      <name val="MS Sans Serif"/>
    </font>
    <font>
      <sz val="8"/>
      <name val="MS Sans Serif"/>
    </font>
    <font>
      <b/>
      <sz val="8"/>
      <name val="MS Sans Serif"/>
    </font>
    <font>
      <sz val="7"/>
      <name val="MS Sans Serif"/>
    </font>
    <font>
      <b/>
      <sz val="10"/>
      <name val="MS Sans Serif"/>
    </font>
    <font>
      <b/>
      <i/>
      <sz val="9"/>
      <name val="MS Sans Serif"/>
    </font>
    <font>
      <i/>
      <sz val="10"/>
      <name val="MS Sans Serif"/>
    </font>
    <font>
      <b/>
      <i/>
      <sz val="10"/>
      <name val="MS Sans Serif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0" fontId="1" fillId="0" borderId="0" xfId="1"/>
    <xf numFmtId="0" fontId="2" fillId="0" borderId="5" xfId="1" applyFont="1" applyBorder="1"/>
    <xf numFmtId="0" fontId="2" fillId="0" borderId="0" xfId="1" applyFont="1"/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2" borderId="10" xfId="1" applyFont="1" applyFill="1" applyBorder="1" applyAlignment="1">
      <alignment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/>
    </xf>
    <xf numFmtId="0" fontId="2" fillId="0" borderId="13" xfId="1" applyFont="1" applyBorder="1"/>
    <xf numFmtId="2" fontId="2" fillId="0" borderId="14" xfId="1" applyNumberFormat="1" applyFont="1" applyBorder="1"/>
    <xf numFmtId="2" fontId="2" fillId="4" borderId="14" xfId="1" applyNumberFormat="1" applyFont="1" applyFill="1" applyBorder="1"/>
    <xf numFmtId="0" fontId="2" fillId="0" borderId="14" xfId="1" applyFont="1" applyBorder="1"/>
    <xf numFmtId="2" fontId="3" fillId="0" borderId="14" xfId="1" applyNumberFormat="1" applyFont="1" applyBorder="1"/>
    <xf numFmtId="2" fontId="3" fillId="0" borderId="17" xfId="1" applyNumberFormat="1" applyFont="1" applyBorder="1"/>
    <xf numFmtId="1" fontId="2" fillId="4" borderId="18" xfId="1" applyNumberFormat="1" applyFont="1" applyFill="1" applyBorder="1"/>
    <xf numFmtId="0" fontId="3" fillId="0" borderId="13" xfId="1" applyFont="1" applyBorder="1"/>
    <xf numFmtId="2" fontId="3" fillId="4" borderId="14" xfId="1" applyNumberFormat="1" applyFont="1" applyFill="1" applyBorder="1"/>
    <xf numFmtId="1" fontId="2" fillId="4" borderId="15" xfId="1" applyNumberFormat="1" applyFont="1" applyFill="1" applyBorder="1"/>
    <xf numFmtId="2" fontId="2" fillId="0" borderId="15" xfId="1" applyNumberFormat="1" applyFont="1" applyBorder="1"/>
    <xf numFmtId="1" fontId="3" fillId="4" borderId="15" xfId="1" applyNumberFormat="1" applyFont="1" applyFill="1" applyBorder="1"/>
    <xf numFmtId="2" fontId="5" fillId="0" borderId="14" xfId="1" applyNumberFormat="1" applyFont="1" applyBorder="1"/>
    <xf numFmtId="2" fontId="2" fillId="0" borderId="17" xfId="1" applyNumberFormat="1" applyFont="1" applyBorder="1"/>
    <xf numFmtId="2" fontId="6" fillId="0" borderId="14" xfId="1" applyNumberFormat="1" applyFont="1" applyBorder="1"/>
    <xf numFmtId="0" fontId="3" fillId="0" borderId="14" xfId="1" applyFont="1" applyBorder="1"/>
    <xf numFmtId="0" fontId="2" fillId="0" borderId="20" xfId="1" applyFont="1" applyBorder="1"/>
    <xf numFmtId="2" fontId="3" fillId="0" borderId="21" xfId="1" applyNumberFormat="1" applyFont="1" applyBorder="1"/>
    <xf numFmtId="0" fontId="2" fillId="0" borderId="21" xfId="1" applyFont="1" applyBorder="1"/>
    <xf numFmtId="2" fontId="3" fillId="0" borderId="0" xfId="1" applyNumberFormat="1" applyFont="1"/>
    <xf numFmtId="1" fontId="2" fillId="0" borderId="0" xfId="1" applyNumberFormat="1" applyFont="1"/>
    <xf numFmtId="2" fontId="2" fillId="0" borderId="0" xfId="1" applyNumberFormat="1" applyFont="1"/>
    <xf numFmtId="0" fontId="8" fillId="0" borderId="0" xfId="1" applyFont="1"/>
    <xf numFmtId="2" fontId="8" fillId="5" borderId="0" xfId="1" applyNumberFormat="1" applyFont="1" applyFill="1"/>
    <xf numFmtId="2" fontId="8" fillId="0" borderId="0" xfId="1" applyNumberFormat="1" applyFont="1"/>
    <xf numFmtId="0" fontId="3" fillId="0" borderId="3" xfId="1" applyFont="1" applyBorder="1" applyAlignment="1">
      <alignment horizontal="center"/>
    </xf>
    <xf numFmtId="0" fontId="3" fillId="2" borderId="9" xfId="1" applyFont="1" applyFill="1" applyBorder="1"/>
    <xf numFmtId="2" fontId="3" fillId="0" borderId="0" xfId="1" applyNumberFormat="1" applyFont="1" applyAlignment="1">
      <alignment horizontal="center"/>
    </xf>
    <xf numFmtId="0" fontId="2" fillId="0" borderId="25" xfId="1" applyFont="1" applyBorder="1"/>
    <xf numFmtId="2" fontId="2" fillId="0" borderId="26" xfId="1" applyNumberFormat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2" fontId="2" fillId="0" borderId="15" xfId="1" applyNumberFormat="1" applyFont="1" applyBorder="1" applyAlignment="1">
      <alignment horizontal="right"/>
    </xf>
    <xf numFmtId="164" fontId="2" fillId="4" borderId="15" xfId="1" applyNumberFormat="1" applyFont="1" applyFill="1" applyBorder="1"/>
    <xf numFmtId="2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2" fontId="3" fillId="0" borderId="15" xfId="1" applyNumberFormat="1" applyFont="1" applyBorder="1" applyAlignment="1">
      <alignment horizontal="right"/>
    </xf>
    <xf numFmtId="164" fontId="9" fillId="4" borderId="15" xfId="1" applyNumberFormat="1" applyFont="1" applyFill="1" applyBorder="1"/>
    <xf numFmtId="1" fontId="6" fillId="0" borderId="0" xfId="1" applyNumberFormat="1" applyFont="1" applyAlignment="1">
      <alignment horizontal="center"/>
    </xf>
    <xf numFmtId="0" fontId="10" fillId="0" borderId="13" xfId="1" applyFont="1" applyBorder="1"/>
    <xf numFmtId="164" fontId="3" fillId="4" borderId="15" xfId="1" applyNumberFormat="1" applyFont="1" applyFill="1" applyBorder="1" applyAlignment="1">
      <alignment horizontal="right"/>
    </xf>
    <xf numFmtId="0" fontId="4" fillId="2" borderId="13" xfId="1" applyFont="1" applyFill="1" applyBorder="1"/>
    <xf numFmtId="164" fontId="3" fillId="0" borderId="15" xfId="1" applyNumberFormat="1" applyFont="1" applyBorder="1" applyAlignment="1">
      <alignment horizontal="right"/>
    </xf>
    <xf numFmtId="0" fontId="3" fillId="2" borderId="5" xfId="1" applyFont="1" applyFill="1" applyBorder="1"/>
    <xf numFmtId="164" fontId="3" fillId="0" borderId="14" xfId="1" applyNumberFormat="1" applyFont="1" applyBorder="1" applyAlignment="1">
      <alignment horizontal="right"/>
    </xf>
    <xf numFmtId="0" fontId="10" fillId="0" borderId="27" xfId="1" applyFont="1" applyBorder="1"/>
    <xf numFmtId="0" fontId="4" fillId="2" borderId="27" xfId="1" applyFont="1" applyFill="1" applyBorder="1"/>
    <xf numFmtId="0" fontId="10" fillId="2" borderId="5" xfId="1" applyFont="1" applyFill="1" applyBorder="1"/>
    <xf numFmtId="164" fontId="3" fillId="0" borderId="18" xfId="1" applyNumberFormat="1" applyFont="1" applyBorder="1" applyAlignment="1">
      <alignment horizontal="right"/>
    </xf>
    <xf numFmtId="0" fontId="3" fillId="2" borderId="6" xfId="1" applyFont="1" applyFill="1" applyBorder="1"/>
    <xf numFmtId="164" fontId="3" fillId="0" borderId="28" xfId="1" applyNumberFormat="1" applyFont="1" applyBorder="1" applyAlignment="1">
      <alignment horizontal="right"/>
    </xf>
    <xf numFmtId="164" fontId="3" fillId="0" borderId="22" xfId="1" applyNumberFormat="1" applyFont="1" applyBorder="1" applyAlignment="1">
      <alignment horizontal="right"/>
    </xf>
    <xf numFmtId="164" fontId="3" fillId="4" borderId="21" xfId="1" applyNumberFormat="1" applyFont="1" applyFill="1" applyBorder="1" applyAlignment="1">
      <alignment horizontal="right"/>
    </xf>
    <xf numFmtId="0" fontId="3" fillId="0" borderId="0" xfId="1" applyFont="1" applyAlignment="1">
      <alignment vertical="center"/>
    </xf>
    <xf numFmtId="1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2" fillId="4" borderId="30" xfId="1" applyFont="1" applyFill="1" applyBorder="1" applyAlignment="1">
      <alignment horizontal="center" vertical="center"/>
    </xf>
    <xf numFmtId="0" fontId="2" fillId="4" borderId="31" xfId="1" applyFont="1" applyFill="1" applyBorder="1" applyAlignment="1">
      <alignment horizontal="center" vertical="center"/>
    </xf>
    <xf numFmtId="0" fontId="0" fillId="0" borderId="0" xfId="1" applyFont="1" applyAlignment="1">
      <alignment horizontal="center"/>
    </xf>
    <xf numFmtId="0" fontId="2" fillId="3" borderId="17" xfId="1" applyFont="1" applyFill="1" applyBorder="1"/>
    <xf numFmtId="0" fontId="2" fillId="3" borderId="19" xfId="1" applyFont="1" applyFill="1" applyBorder="1"/>
    <xf numFmtId="0" fontId="2" fillId="3" borderId="14" xfId="1" applyFont="1" applyFill="1" applyBorder="1"/>
    <xf numFmtId="0" fontId="13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 applyAlignment="1">
      <alignment horizontal="left"/>
    </xf>
    <xf numFmtId="0" fontId="1" fillId="0" borderId="14" xfId="1" applyBorder="1" applyAlignment="1">
      <alignment horizontal="left"/>
    </xf>
    <xf numFmtId="0" fontId="2" fillId="0" borderId="14" xfId="1" applyFont="1" applyBorder="1" applyAlignment="1">
      <alignment horizontal="center"/>
    </xf>
    <xf numFmtId="0" fontId="11" fillId="0" borderId="0" xfId="1" applyFont="1"/>
    <xf numFmtId="0" fontId="2" fillId="0" borderId="0" xfId="1" applyFont="1" applyAlignment="1">
      <alignment horizontal="left"/>
    </xf>
    <xf numFmtId="0" fontId="0" fillId="0" borderId="0" xfId="1" applyFont="1"/>
    <xf numFmtId="14" fontId="8" fillId="0" borderId="14" xfId="1" applyNumberFormat="1" applyFont="1" applyBorder="1" applyAlignment="1">
      <alignment horizontal="center"/>
    </xf>
    <xf numFmtId="0" fontId="2" fillId="0" borderId="14" xfId="1" applyFont="1" applyBorder="1" applyAlignment="1">
      <alignment horizontal="left"/>
    </xf>
    <xf numFmtId="14" fontId="2" fillId="0" borderId="14" xfId="1" applyNumberFormat="1" applyFont="1" applyBorder="1"/>
    <xf numFmtId="0" fontId="3" fillId="0" borderId="0" xfId="1" applyFont="1"/>
    <xf numFmtId="2" fontId="2" fillId="0" borderId="14" xfId="1" applyNumberFormat="1" applyFont="1" applyBorder="1" applyAlignment="1">
      <alignment horizontal="right"/>
    </xf>
    <xf numFmtId="0" fontId="0" fillId="0" borderId="0" xfId="1" applyFont="1" applyAlignment="1">
      <alignment horizontal="left" vertical="center"/>
    </xf>
    <xf numFmtId="0" fontId="0" fillId="0" borderId="14" xfId="1" applyFont="1" applyBorder="1" applyAlignment="1">
      <alignment horizontal="center"/>
    </xf>
    <xf numFmtId="2" fontId="1" fillId="0" borderId="0" xfId="1" applyNumberFormat="1"/>
    <xf numFmtId="0" fontId="15" fillId="0" borderId="0" xfId="1" applyFont="1" applyAlignment="1">
      <alignment vertical="center"/>
    </xf>
    <xf numFmtId="1" fontId="2" fillId="6" borderId="14" xfId="1" applyNumberFormat="1" applyFont="1" applyFill="1" applyBorder="1"/>
    <xf numFmtId="1" fontId="3" fillId="6" borderId="14" xfId="1" applyNumberFormat="1" applyFont="1" applyFill="1" applyBorder="1"/>
    <xf numFmtId="1" fontId="7" fillId="6" borderId="14" xfId="1" applyNumberFormat="1" applyFont="1" applyFill="1" applyBorder="1"/>
    <xf numFmtId="1" fontId="2" fillId="6" borderId="17" xfId="1" applyNumberFormat="1" applyFont="1" applyFill="1" applyBorder="1"/>
    <xf numFmtId="1" fontId="5" fillId="6" borderId="14" xfId="1" applyNumberFormat="1" applyFont="1" applyFill="1" applyBorder="1"/>
    <xf numFmtId="1" fontId="6" fillId="6" borderId="14" xfId="1" applyNumberFormat="1" applyFont="1" applyFill="1" applyBorder="1"/>
    <xf numFmtId="0" fontId="3" fillId="7" borderId="24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/>
    </xf>
    <xf numFmtId="164" fontId="2" fillId="4" borderId="18" xfId="1" applyNumberFormat="1" applyFont="1" applyFill="1" applyBorder="1"/>
    <xf numFmtId="14" fontId="2" fillId="0" borderId="14" xfId="1" applyNumberFormat="1" applyFont="1" applyBorder="1" applyAlignment="1">
      <alignment horizontal="center" vertical="center"/>
    </xf>
    <xf numFmtId="2" fontId="2" fillId="0" borderId="14" xfId="1" applyNumberFormat="1" applyFont="1" applyBorder="1" applyAlignment="1">
      <alignment horizontal="right" vertical="center"/>
    </xf>
    <xf numFmtId="0" fontId="11" fillId="3" borderId="14" xfId="1" applyFont="1" applyFill="1" applyBorder="1"/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164" fontId="3" fillId="3" borderId="15" xfId="1" applyNumberFormat="1" applyFont="1" applyFill="1" applyBorder="1" applyAlignment="1">
      <alignment horizontal="right"/>
    </xf>
    <xf numFmtId="0" fontId="1" fillId="0" borderId="25" xfId="1" applyBorder="1" applyAlignment="1">
      <alignment horizontal="left"/>
    </xf>
    <xf numFmtId="0" fontId="1" fillId="0" borderId="17" xfId="1" applyBorder="1" applyAlignment="1">
      <alignment horizontal="left"/>
    </xf>
    <xf numFmtId="0" fontId="2" fillId="0" borderId="17" xfId="1" applyFont="1" applyBorder="1" applyAlignment="1">
      <alignment horizontal="left"/>
    </xf>
    <xf numFmtId="0" fontId="1" fillId="0" borderId="13" xfId="1" applyBorder="1" applyAlignment="1">
      <alignment horizontal="left"/>
    </xf>
    <xf numFmtId="2" fontId="3" fillId="3" borderId="14" xfId="1" applyNumberFormat="1" applyFont="1" applyFill="1" applyBorder="1"/>
    <xf numFmtId="2" fontId="2" fillId="3" borderId="14" xfId="1" applyNumberFormat="1" applyFont="1" applyFill="1" applyBorder="1"/>
    <xf numFmtId="164" fontId="3" fillId="3" borderId="15" xfId="1" applyNumberFormat="1" applyFont="1" applyFill="1" applyBorder="1"/>
    <xf numFmtId="0" fontId="3" fillId="3" borderId="9" xfId="1" applyFont="1" applyFill="1" applyBorder="1" applyAlignment="1">
      <alignment horizontal="center"/>
    </xf>
    <xf numFmtId="1" fontId="3" fillId="3" borderId="15" xfId="1" applyNumberFormat="1" applyFont="1" applyFill="1" applyBorder="1"/>
    <xf numFmtId="2" fontId="6" fillId="8" borderId="14" xfId="1" applyNumberFormat="1" applyFont="1" applyFill="1" applyBorder="1"/>
    <xf numFmtId="0" fontId="1" fillId="0" borderId="0" xfId="1" applyAlignment="1">
      <alignment horizontal="left" vertical="center"/>
    </xf>
    <xf numFmtId="0" fontId="2" fillId="3" borderId="14" xfId="1" applyFont="1" applyFill="1" applyBorder="1" applyAlignment="1">
      <alignment horizontal="right" vertical="center"/>
    </xf>
    <xf numFmtId="0" fontId="2" fillId="3" borderId="19" xfId="1" applyFont="1" applyFill="1" applyBorder="1" applyAlignment="1">
      <alignment horizontal="right" vertical="center"/>
    </xf>
    <xf numFmtId="0" fontId="2" fillId="3" borderId="14" xfId="1" applyFont="1" applyFill="1" applyBorder="1" applyAlignment="1">
      <alignment vertical="center"/>
    </xf>
    <xf numFmtId="0" fontId="2" fillId="3" borderId="19" xfId="1" applyFont="1" applyFill="1" applyBorder="1" applyAlignment="1">
      <alignment vertical="center"/>
    </xf>
    <xf numFmtId="0" fontId="0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1" fontId="3" fillId="6" borderId="21" xfId="1" applyNumberFormat="1" applyFont="1" applyFill="1" applyBorder="1"/>
    <xf numFmtId="2" fontId="3" fillId="4" borderId="21" xfId="1" applyNumberFormat="1" applyFont="1" applyFill="1" applyBorder="1"/>
    <xf numFmtId="1" fontId="3" fillId="4" borderId="18" xfId="1" applyNumberFormat="1" applyFont="1" applyFill="1" applyBorder="1"/>
    <xf numFmtId="2" fontId="3" fillId="4" borderId="15" xfId="1" applyNumberFormat="1" applyFont="1" applyFill="1" applyBorder="1"/>
    <xf numFmtId="2" fontId="3" fillId="4" borderId="22" xfId="1" applyNumberFormat="1" applyFont="1" applyFill="1" applyBorder="1"/>
    <xf numFmtId="0" fontId="3" fillId="6" borderId="9" xfId="1" applyFont="1" applyFill="1" applyBorder="1" applyAlignment="1">
      <alignment horizontal="center"/>
    </xf>
    <xf numFmtId="2" fontId="2" fillId="6" borderId="5" xfId="1" applyNumberFormat="1" applyFont="1" applyFill="1" applyBorder="1"/>
    <xf numFmtId="2" fontId="2" fillId="6" borderId="27" xfId="1" applyNumberFormat="1" applyFont="1" applyFill="1" applyBorder="1"/>
    <xf numFmtId="2" fontId="3" fillId="6" borderId="27" xfId="1" applyNumberFormat="1" applyFont="1" applyFill="1" applyBorder="1"/>
    <xf numFmtId="2" fontId="3" fillId="6" borderId="27" xfId="1" applyNumberFormat="1" applyFont="1" applyFill="1" applyBorder="1" applyAlignment="1">
      <alignment horizontal="right"/>
    </xf>
    <xf numFmtId="164" fontId="3" fillId="6" borderId="27" xfId="1" applyNumberFormat="1" applyFont="1" applyFill="1" applyBorder="1" applyAlignment="1">
      <alignment horizontal="right"/>
    </xf>
    <xf numFmtId="164" fontId="3" fillId="6" borderId="13" xfId="1" applyNumberFormat="1" applyFont="1" applyFill="1" applyBorder="1" applyAlignment="1">
      <alignment horizontal="right"/>
    </xf>
    <xf numFmtId="164" fontId="3" fillId="6" borderId="20" xfId="1" applyNumberFormat="1" applyFont="1" applyFill="1" applyBorder="1" applyAlignment="1">
      <alignment horizontal="right"/>
    </xf>
    <xf numFmtId="1" fontId="5" fillId="4" borderId="15" xfId="1" applyNumberFormat="1" applyFont="1" applyFill="1" applyBorder="1"/>
    <xf numFmtId="1" fontId="6" fillId="4" borderId="15" xfId="1" applyNumberFormat="1" applyFont="1" applyFill="1" applyBorder="1"/>
    <xf numFmtId="2" fontId="2" fillId="9" borderId="14" xfId="1" applyNumberFormat="1" applyFont="1" applyFill="1" applyBorder="1"/>
    <xf numFmtId="2" fontId="3" fillId="9" borderId="14" xfId="1" applyNumberFormat="1" applyFont="1" applyFill="1" applyBorder="1"/>
    <xf numFmtId="164" fontId="3" fillId="9" borderId="14" xfId="1" applyNumberFormat="1" applyFont="1" applyFill="1" applyBorder="1"/>
    <xf numFmtId="2" fontId="3" fillId="9" borderId="21" xfId="1" applyNumberFormat="1" applyFont="1" applyFill="1" applyBorder="1"/>
    <xf numFmtId="0" fontId="3" fillId="0" borderId="4" xfId="1" applyFont="1" applyBorder="1" applyAlignment="1">
      <alignment horizontal="center" vertical="center" wrapText="1"/>
    </xf>
    <xf numFmtId="0" fontId="3" fillId="9" borderId="9" xfId="1" applyFont="1" applyFill="1" applyBorder="1" applyAlignment="1">
      <alignment horizontal="center"/>
    </xf>
    <xf numFmtId="0" fontId="2" fillId="9" borderId="16" xfId="1" applyFont="1" applyFill="1" applyBorder="1"/>
    <xf numFmtId="2" fontId="2" fillId="9" borderId="16" xfId="1" applyNumberFormat="1" applyFont="1" applyFill="1" applyBorder="1"/>
    <xf numFmtId="2" fontId="3" fillId="9" borderId="16" xfId="1" applyNumberFormat="1" applyFont="1" applyFill="1" applyBorder="1"/>
    <xf numFmtId="2" fontId="3" fillId="9" borderId="16" xfId="1" applyNumberFormat="1" applyFont="1" applyFill="1" applyBorder="1" applyAlignment="1">
      <alignment horizontal="right"/>
    </xf>
    <xf numFmtId="164" fontId="3" fillId="9" borderId="16" xfId="1" applyNumberFormat="1" applyFont="1" applyFill="1" applyBorder="1" applyAlignment="1">
      <alignment horizontal="right"/>
    </xf>
    <xf numFmtId="0" fontId="3" fillId="9" borderId="16" xfId="1" applyFont="1" applyFill="1" applyBorder="1"/>
    <xf numFmtId="1" fontId="3" fillId="9" borderId="19" xfId="1" applyNumberFormat="1" applyFont="1" applyFill="1" applyBorder="1"/>
    <xf numFmtId="1" fontId="2" fillId="9" borderId="19" xfId="1" applyNumberFormat="1" applyFont="1" applyFill="1" applyBorder="1"/>
    <xf numFmtId="1" fontId="2" fillId="9" borderId="16" xfId="1" applyNumberFormat="1" applyFont="1" applyFill="1" applyBorder="1"/>
    <xf numFmtId="1" fontId="3" fillId="9" borderId="16" xfId="1" applyNumberFormat="1" applyFont="1" applyFill="1" applyBorder="1"/>
    <xf numFmtId="1" fontId="5" fillId="9" borderId="16" xfId="1" applyNumberFormat="1" applyFont="1" applyFill="1" applyBorder="1"/>
    <xf numFmtId="1" fontId="3" fillId="9" borderId="23" xfId="1" applyNumberFormat="1" applyFont="1" applyFill="1" applyBorder="1"/>
    <xf numFmtId="0" fontId="3" fillId="10" borderId="12" xfId="1" applyFont="1" applyFill="1" applyBorder="1" applyAlignment="1">
      <alignment horizontal="center" vertical="center" wrapText="1"/>
    </xf>
    <xf numFmtId="0" fontId="3" fillId="7" borderId="9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2" fillId="0" borderId="14" xfId="1" applyFont="1" applyBorder="1" applyAlignment="1">
      <alignment horizontal="left"/>
    </xf>
    <xf numFmtId="0" fontId="3" fillId="0" borderId="15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0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left"/>
    </xf>
    <xf numFmtId="0" fontId="7" fillId="4" borderId="14" xfId="1" applyFont="1" applyFill="1" applyBorder="1" applyAlignment="1">
      <alignment horizontal="center"/>
    </xf>
    <xf numFmtId="0" fontId="2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top" wrapText="1"/>
    </xf>
    <xf numFmtId="0" fontId="8" fillId="0" borderId="14" xfId="1" applyFont="1" applyBorder="1" applyAlignment="1">
      <alignment horizontal="left" vertical="top"/>
    </xf>
    <xf numFmtId="0" fontId="8" fillId="0" borderId="14" xfId="1" applyFont="1" applyBorder="1" applyAlignment="1">
      <alignment horizontal="center" wrapText="1"/>
    </xf>
    <xf numFmtId="14" fontId="2" fillId="0" borderId="14" xfId="1" applyNumberFormat="1" applyFont="1" applyBorder="1" applyAlignment="1">
      <alignment horizontal="center" vertical="center"/>
    </xf>
    <xf numFmtId="2" fontId="2" fillId="0" borderId="14" xfId="1" applyNumberFormat="1" applyFont="1" applyBorder="1" applyAlignment="1">
      <alignment horizontal="right" vertical="center"/>
    </xf>
    <xf numFmtId="0" fontId="2" fillId="0" borderId="15" xfId="1" applyFont="1" applyBorder="1" applyAlignment="1">
      <alignment horizontal="left"/>
    </xf>
    <xf numFmtId="0" fontId="2" fillId="0" borderId="32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1" fillId="0" borderId="14" xfId="1" applyBorder="1" applyAlignment="1">
      <alignment horizontal="left"/>
    </xf>
    <xf numFmtId="0" fontId="11" fillId="0" borderId="14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3" fillId="0" borderId="33" xfId="1" applyFont="1" applyBorder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4" borderId="29" xfId="1" applyFont="1" applyFill="1" applyBorder="1" applyAlignment="1">
      <alignment horizontal="center"/>
    </xf>
    <xf numFmtId="0" fontId="1" fillId="0" borderId="27" xfId="1" applyBorder="1" applyAlignment="1">
      <alignment horizontal="left"/>
    </xf>
    <xf numFmtId="0" fontId="1" fillId="0" borderId="32" xfId="1" applyBorder="1" applyAlignment="1">
      <alignment horizontal="left"/>
    </xf>
    <xf numFmtId="0" fontId="1" fillId="0" borderId="4" xfId="1" applyBorder="1" applyAlignment="1">
      <alignment horizontal="left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1" fillId="0" borderId="27" xfId="1" applyBorder="1" applyAlignment="1">
      <alignment horizontal="left" vertical="center" wrapText="1"/>
    </xf>
    <xf numFmtId="0" fontId="1" fillId="0" borderId="32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3" borderId="14" xfId="1" applyFont="1" applyFill="1" applyBorder="1" applyAlignment="1">
      <alignment horizontal="center"/>
    </xf>
  </cellXfs>
  <cellStyles count="2">
    <cellStyle name="Normal" xfId="0" builtinId="0"/>
    <cellStyle name="Normal 2" xfId="1" xr:uid="{829D9BF9-CDA9-4D69-9F62-9A5FB01A2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20</xdr:row>
      <xdr:rowOff>9525</xdr:rowOff>
    </xdr:from>
    <xdr:to>
      <xdr:col>11</xdr:col>
      <xdr:colOff>556261</xdr:colOff>
      <xdr:row>40</xdr:row>
      <xdr:rowOff>106680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AF3982B-9D9B-4F29-B95F-DBE9D52D3D7C}"/>
            </a:ext>
          </a:extLst>
        </xdr:cNvPr>
        <xdr:cNvSpPr txBox="1"/>
      </xdr:nvSpPr>
      <xdr:spPr>
        <a:xfrm>
          <a:off x="4490085" y="3369945"/>
          <a:ext cx="4150996" cy="33432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endParaRPr lang="fr-FR" sz="1000" b="1" u="sng"/>
        </a:p>
        <a:p>
          <a:pPr>
            <a:lnSpc>
              <a:spcPts val="900"/>
            </a:lnSpc>
          </a:pPr>
          <a:r>
            <a:rPr lang="fr-FR" sz="1000" b="1" u="sng"/>
            <a:t>Commentaires en conclusion:</a:t>
          </a:r>
        </a:p>
        <a:p>
          <a:pPr>
            <a:lnSpc>
              <a:spcPts val="900"/>
            </a:lnSpc>
          </a:pPr>
          <a:endParaRPr lang="fr-FR" sz="1000" b="0" baseline="0">
            <a:sym typeface="Wingdings" panose="05000000000000000000" pitchFamily="2" charset="2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Arrêté comptable 2023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avec 268 adhésions nettes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2023, le résultat est déficitaire de </a:t>
          </a:r>
          <a:r>
            <a:rPr lang="fr-F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-15139,99 €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Le crédit ESA de 10965,92 € accordé fin 2022 est remboursé.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trésorerie nette restante ressort à +8964,67 €.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Mais avec le dispositif de la 2ème convention [convention de partenariat du 18/10/2023], la charge courue du 01/09 au 31/12 n'étant payable que le 31/08 de N+1, l'ESA fait implicitement un crédit de 10666,67 € à l'ACTESA au 31/12 ce qui allège d'autant les finances de celle-ci. Ainsi,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 31/12/2023, le total caisse + solde bancaire ressort à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+20767,86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€.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2024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(hypothèse de prolongation de l'activité à l'identique, sans prise en compte de l'éventuelle modification du modèle économique): avec un nombre d'adhésions nettes de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268, le résultat au 31/12/2024  est déficitaire de </a:t>
          </a:r>
          <a:r>
            <a:rPr lang="fr-F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-12507,39 €</a:t>
          </a:r>
          <a:r>
            <a:rPr lang="fr-F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trésorerie nette ressort à </a:t>
          </a:r>
          <a:r>
            <a:rPr lang="fr-F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-3542,72 €.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Mais compte-tenu, comme il est dit plus haut, du décalage en N+1 du règlement à l'ESA de la charge courue du 01/09 au 31/12 (11200€, soit +5% par rapport à 2023),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 31/12/2024, le total caisse + solde bancaire ressort à +7657,28 €. </a:t>
          </a:r>
        </a:p>
        <a:p>
          <a:pPr eaLnBrk="1" fontAlgn="auto" latinLnBrk="0" hangingPunct="1"/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 b="1" u="sng"/>
        </a:p>
      </xdr:txBody>
    </xdr:sp>
    <xdr:clientData/>
  </xdr:twoCellAnchor>
  <xdr:twoCellAnchor>
    <xdr:from>
      <xdr:col>0</xdr:col>
      <xdr:colOff>106680</xdr:colOff>
      <xdr:row>107</xdr:row>
      <xdr:rowOff>76200</xdr:rowOff>
    </xdr:from>
    <xdr:to>
      <xdr:col>4</xdr:col>
      <xdr:colOff>525780</xdr:colOff>
      <xdr:row>111</xdr:row>
      <xdr:rowOff>144780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BBC59E0-FB39-4024-8F44-A628E28E7F36}"/>
            </a:ext>
          </a:extLst>
        </xdr:cNvPr>
        <xdr:cNvSpPr txBox="1"/>
      </xdr:nvSpPr>
      <xdr:spPr>
        <a:xfrm>
          <a:off x="106680" y="17716500"/>
          <a:ext cx="3667125" cy="744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1" i="0"/>
            <a:t>(b)</a:t>
          </a:r>
          <a:r>
            <a:rPr lang="fr-FR" sz="900" b="1" i="0" baseline="0"/>
            <a:t> </a:t>
          </a:r>
          <a:r>
            <a:rPr lang="fr-FR" sz="900" i="0" baseline="0"/>
            <a:t>:</a:t>
          </a:r>
          <a:r>
            <a:rPr lang="fr-FR" sz="900" i="0" u="sng"/>
            <a:t>Selon la délibération du CA du 01/09/2023</a:t>
          </a:r>
          <a:r>
            <a:rPr lang="fr-FR" sz="900" i="1"/>
            <a:t>: Le coût s’élèverait à 19000 euros financé principalement par l’AIESA. L’ActESA va participer dans une moindre mesure à cet effort financier, la participation reste à déterminer (500,1000,2000 Euros ?....)</a:t>
          </a:r>
        </a:p>
      </xdr:txBody>
    </xdr:sp>
    <xdr:clientData/>
  </xdr:twoCellAnchor>
  <xdr:twoCellAnchor>
    <xdr:from>
      <xdr:col>5</xdr:col>
      <xdr:colOff>411480</xdr:colOff>
      <xdr:row>46</xdr:row>
      <xdr:rowOff>91440</xdr:rowOff>
    </xdr:from>
    <xdr:to>
      <xdr:col>7</xdr:col>
      <xdr:colOff>365760</xdr:colOff>
      <xdr:row>48</xdr:row>
      <xdr:rowOff>15240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53C723A-9859-589D-7E7F-1B3F5D777D23}"/>
            </a:ext>
          </a:extLst>
        </xdr:cNvPr>
        <xdr:cNvSpPr txBox="1"/>
      </xdr:nvSpPr>
      <xdr:spPr>
        <a:xfrm>
          <a:off x="4236720" y="7901940"/>
          <a:ext cx="1737360" cy="495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baseline="0"/>
            <a:t>10 cotisations soit 1500 € à reverser par l'AIESA</a:t>
          </a:r>
          <a:endParaRPr lang="fr-FR" sz="1100" b="1"/>
        </a:p>
      </xdr:txBody>
    </xdr:sp>
    <xdr:clientData/>
  </xdr:twoCellAnchor>
  <xdr:twoCellAnchor>
    <xdr:from>
      <xdr:col>5</xdr:col>
      <xdr:colOff>411480</xdr:colOff>
      <xdr:row>51</xdr:row>
      <xdr:rowOff>45720</xdr:rowOff>
    </xdr:from>
    <xdr:to>
      <xdr:col>7</xdr:col>
      <xdr:colOff>381000</xdr:colOff>
      <xdr:row>53</xdr:row>
      <xdr:rowOff>137160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95B1A20A-D910-E460-FE53-79BC58CA37EF}"/>
            </a:ext>
          </a:extLst>
        </xdr:cNvPr>
        <xdr:cNvSpPr txBox="1"/>
      </xdr:nvSpPr>
      <xdr:spPr>
        <a:xfrm>
          <a:off x="4236720" y="8999220"/>
          <a:ext cx="1752600" cy="4724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baseline="0"/>
            <a:t>1 cotisation soit 150 € à reverser par l'ESA</a:t>
          </a:r>
          <a:endParaRPr lang="fr-FR" sz="1100" b="1"/>
        </a:p>
      </xdr:txBody>
    </xdr:sp>
    <xdr:clientData/>
  </xdr:twoCellAnchor>
  <xdr:twoCellAnchor>
    <xdr:from>
      <xdr:col>5</xdr:col>
      <xdr:colOff>38100</xdr:colOff>
      <xdr:row>52</xdr:row>
      <xdr:rowOff>99060</xdr:rowOff>
    </xdr:from>
    <xdr:to>
      <xdr:col>5</xdr:col>
      <xdr:colOff>403860</xdr:colOff>
      <xdr:row>52</xdr:row>
      <xdr:rowOff>144780</xdr:rowOff>
    </xdr:to>
    <xdr:sp macro="" textlink="">
      <xdr:nvSpPr>
        <xdr:cNvPr id="7" name="Flèche : gauche 6">
          <a:extLst>
            <a:ext uri="{FF2B5EF4-FFF2-40B4-BE49-F238E27FC236}">
              <a16:creationId xmlns:a16="http://schemas.microsoft.com/office/drawing/2014/main" id="{B582F71D-81E4-F8CA-799C-B3A714611CCD}"/>
            </a:ext>
          </a:extLst>
        </xdr:cNvPr>
        <xdr:cNvSpPr/>
      </xdr:nvSpPr>
      <xdr:spPr>
        <a:xfrm>
          <a:off x="3863340" y="8945880"/>
          <a:ext cx="365760" cy="4572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22860</xdr:colOff>
      <xdr:row>47</xdr:row>
      <xdr:rowOff>144780</xdr:rowOff>
    </xdr:from>
    <xdr:to>
      <xdr:col>5</xdr:col>
      <xdr:colOff>388620</xdr:colOff>
      <xdr:row>47</xdr:row>
      <xdr:rowOff>190500</xdr:rowOff>
    </xdr:to>
    <xdr:sp macro="" textlink="">
      <xdr:nvSpPr>
        <xdr:cNvPr id="8" name="Flèche : gauche 7">
          <a:extLst>
            <a:ext uri="{FF2B5EF4-FFF2-40B4-BE49-F238E27FC236}">
              <a16:creationId xmlns:a16="http://schemas.microsoft.com/office/drawing/2014/main" id="{7C0D5F9D-6F7F-4C23-E2B4-C41FFD7C027D}"/>
            </a:ext>
          </a:extLst>
        </xdr:cNvPr>
        <xdr:cNvSpPr/>
      </xdr:nvSpPr>
      <xdr:spPr>
        <a:xfrm>
          <a:off x="3848100" y="8145780"/>
          <a:ext cx="365760" cy="4572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FC292-E3E2-4C9F-8F55-58EBFE42DD34}">
  <dimension ref="A1:L108"/>
  <sheetViews>
    <sheetView tabSelected="1" zoomScale="125" zoomScaleNormal="125" workbookViewId="0">
      <selection activeCell="D3" sqref="D3"/>
    </sheetView>
  </sheetViews>
  <sheetFormatPr baseColWidth="10" defaultRowHeight="12.75" x14ac:dyDescent="0.2"/>
  <cols>
    <col min="1" max="1" width="21.42578125" style="1" customWidth="1"/>
    <col min="2" max="3" width="9.28515625" style="1" customWidth="1"/>
    <col min="4" max="6" width="8.7109375" style="1" customWidth="1"/>
    <col min="7" max="7" width="18" style="1" customWidth="1"/>
    <col min="8" max="8" width="9.7109375" style="1" customWidth="1"/>
    <col min="9" max="9" width="10" style="1" customWidth="1"/>
    <col min="10" max="12" width="8.7109375" style="1" customWidth="1"/>
    <col min="13" max="256" width="11.42578125" style="1"/>
    <col min="257" max="257" width="21.42578125" style="1" customWidth="1"/>
    <col min="258" max="259" width="9.28515625" style="1" customWidth="1"/>
    <col min="260" max="262" width="8.7109375" style="1" customWidth="1"/>
    <col min="263" max="263" width="18" style="1" customWidth="1"/>
    <col min="264" max="264" width="9.7109375" style="1" customWidth="1"/>
    <col min="265" max="265" width="10" style="1" customWidth="1"/>
    <col min="266" max="268" width="8.7109375" style="1" customWidth="1"/>
    <col min="269" max="512" width="11.42578125" style="1"/>
    <col min="513" max="513" width="21.42578125" style="1" customWidth="1"/>
    <col min="514" max="515" width="9.28515625" style="1" customWidth="1"/>
    <col min="516" max="518" width="8.7109375" style="1" customWidth="1"/>
    <col min="519" max="519" width="18" style="1" customWidth="1"/>
    <col min="520" max="520" width="9.7109375" style="1" customWidth="1"/>
    <col min="521" max="521" width="10" style="1" customWidth="1"/>
    <col min="522" max="524" width="8.7109375" style="1" customWidth="1"/>
    <col min="525" max="768" width="11.42578125" style="1"/>
    <col min="769" max="769" width="21.42578125" style="1" customWidth="1"/>
    <col min="770" max="771" width="9.28515625" style="1" customWidth="1"/>
    <col min="772" max="774" width="8.7109375" style="1" customWidth="1"/>
    <col min="775" max="775" width="18" style="1" customWidth="1"/>
    <col min="776" max="776" width="9.7109375" style="1" customWidth="1"/>
    <col min="777" max="777" width="10" style="1" customWidth="1"/>
    <col min="778" max="780" width="8.7109375" style="1" customWidth="1"/>
    <col min="781" max="1024" width="11.42578125" style="1"/>
    <col min="1025" max="1025" width="21.42578125" style="1" customWidth="1"/>
    <col min="1026" max="1027" width="9.28515625" style="1" customWidth="1"/>
    <col min="1028" max="1030" width="8.7109375" style="1" customWidth="1"/>
    <col min="1031" max="1031" width="18" style="1" customWidth="1"/>
    <col min="1032" max="1032" width="9.7109375" style="1" customWidth="1"/>
    <col min="1033" max="1033" width="10" style="1" customWidth="1"/>
    <col min="1034" max="1036" width="8.7109375" style="1" customWidth="1"/>
    <col min="1037" max="1280" width="11.42578125" style="1"/>
    <col min="1281" max="1281" width="21.42578125" style="1" customWidth="1"/>
    <col min="1282" max="1283" width="9.28515625" style="1" customWidth="1"/>
    <col min="1284" max="1286" width="8.7109375" style="1" customWidth="1"/>
    <col min="1287" max="1287" width="18" style="1" customWidth="1"/>
    <col min="1288" max="1288" width="9.7109375" style="1" customWidth="1"/>
    <col min="1289" max="1289" width="10" style="1" customWidth="1"/>
    <col min="1290" max="1292" width="8.7109375" style="1" customWidth="1"/>
    <col min="1293" max="1536" width="11.42578125" style="1"/>
    <col min="1537" max="1537" width="21.42578125" style="1" customWidth="1"/>
    <col min="1538" max="1539" width="9.28515625" style="1" customWidth="1"/>
    <col min="1540" max="1542" width="8.7109375" style="1" customWidth="1"/>
    <col min="1543" max="1543" width="18" style="1" customWidth="1"/>
    <col min="1544" max="1544" width="9.7109375" style="1" customWidth="1"/>
    <col min="1545" max="1545" width="10" style="1" customWidth="1"/>
    <col min="1546" max="1548" width="8.7109375" style="1" customWidth="1"/>
    <col min="1549" max="1792" width="11.42578125" style="1"/>
    <col min="1793" max="1793" width="21.42578125" style="1" customWidth="1"/>
    <col min="1794" max="1795" width="9.28515625" style="1" customWidth="1"/>
    <col min="1796" max="1798" width="8.7109375" style="1" customWidth="1"/>
    <col min="1799" max="1799" width="18" style="1" customWidth="1"/>
    <col min="1800" max="1800" width="9.7109375" style="1" customWidth="1"/>
    <col min="1801" max="1801" width="10" style="1" customWidth="1"/>
    <col min="1802" max="1804" width="8.7109375" style="1" customWidth="1"/>
    <col min="1805" max="2048" width="11.42578125" style="1"/>
    <col min="2049" max="2049" width="21.42578125" style="1" customWidth="1"/>
    <col min="2050" max="2051" width="9.28515625" style="1" customWidth="1"/>
    <col min="2052" max="2054" width="8.7109375" style="1" customWidth="1"/>
    <col min="2055" max="2055" width="18" style="1" customWidth="1"/>
    <col min="2056" max="2056" width="9.7109375" style="1" customWidth="1"/>
    <col min="2057" max="2057" width="10" style="1" customWidth="1"/>
    <col min="2058" max="2060" width="8.7109375" style="1" customWidth="1"/>
    <col min="2061" max="2304" width="11.42578125" style="1"/>
    <col min="2305" max="2305" width="21.42578125" style="1" customWidth="1"/>
    <col min="2306" max="2307" width="9.28515625" style="1" customWidth="1"/>
    <col min="2308" max="2310" width="8.7109375" style="1" customWidth="1"/>
    <col min="2311" max="2311" width="18" style="1" customWidth="1"/>
    <col min="2312" max="2312" width="9.7109375" style="1" customWidth="1"/>
    <col min="2313" max="2313" width="10" style="1" customWidth="1"/>
    <col min="2314" max="2316" width="8.7109375" style="1" customWidth="1"/>
    <col min="2317" max="2560" width="11.42578125" style="1"/>
    <col min="2561" max="2561" width="21.42578125" style="1" customWidth="1"/>
    <col min="2562" max="2563" width="9.28515625" style="1" customWidth="1"/>
    <col min="2564" max="2566" width="8.7109375" style="1" customWidth="1"/>
    <col min="2567" max="2567" width="18" style="1" customWidth="1"/>
    <col min="2568" max="2568" width="9.7109375" style="1" customWidth="1"/>
    <col min="2569" max="2569" width="10" style="1" customWidth="1"/>
    <col min="2570" max="2572" width="8.7109375" style="1" customWidth="1"/>
    <col min="2573" max="2816" width="11.42578125" style="1"/>
    <col min="2817" max="2817" width="21.42578125" style="1" customWidth="1"/>
    <col min="2818" max="2819" width="9.28515625" style="1" customWidth="1"/>
    <col min="2820" max="2822" width="8.7109375" style="1" customWidth="1"/>
    <col min="2823" max="2823" width="18" style="1" customWidth="1"/>
    <col min="2824" max="2824" width="9.7109375" style="1" customWidth="1"/>
    <col min="2825" max="2825" width="10" style="1" customWidth="1"/>
    <col min="2826" max="2828" width="8.7109375" style="1" customWidth="1"/>
    <col min="2829" max="3072" width="11.42578125" style="1"/>
    <col min="3073" max="3073" width="21.42578125" style="1" customWidth="1"/>
    <col min="3074" max="3075" width="9.28515625" style="1" customWidth="1"/>
    <col min="3076" max="3078" width="8.7109375" style="1" customWidth="1"/>
    <col min="3079" max="3079" width="18" style="1" customWidth="1"/>
    <col min="3080" max="3080" width="9.7109375" style="1" customWidth="1"/>
    <col min="3081" max="3081" width="10" style="1" customWidth="1"/>
    <col min="3082" max="3084" width="8.7109375" style="1" customWidth="1"/>
    <col min="3085" max="3328" width="11.42578125" style="1"/>
    <col min="3329" max="3329" width="21.42578125" style="1" customWidth="1"/>
    <col min="3330" max="3331" width="9.28515625" style="1" customWidth="1"/>
    <col min="3332" max="3334" width="8.7109375" style="1" customWidth="1"/>
    <col min="3335" max="3335" width="18" style="1" customWidth="1"/>
    <col min="3336" max="3336" width="9.7109375" style="1" customWidth="1"/>
    <col min="3337" max="3337" width="10" style="1" customWidth="1"/>
    <col min="3338" max="3340" width="8.7109375" style="1" customWidth="1"/>
    <col min="3341" max="3584" width="11.42578125" style="1"/>
    <col min="3585" max="3585" width="21.42578125" style="1" customWidth="1"/>
    <col min="3586" max="3587" width="9.28515625" style="1" customWidth="1"/>
    <col min="3588" max="3590" width="8.7109375" style="1" customWidth="1"/>
    <col min="3591" max="3591" width="18" style="1" customWidth="1"/>
    <col min="3592" max="3592" width="9.7109375" style="1" customWidth="1"/>
    <col min="3593" max="3593" width="10" style="1" customWidth="1"/>
    <col min="3594" max="3596" width="8.7109375" style="1" customWidth="1"/>
    <col min="3597" max="3840" width="11.42578125" style="1"/>
    <col min="3841" max="3841" width="21.42578125" style="1" customWidth="1"/>
    <col min="3842" max="3843" width="9.28515625" style="1" customWidth="1"/>
    <col min="3844" max="3846" width="8.7109375" style="1" customWidth="1"/>
    <col min="3847" max="3847" width="18" style="1" customWidth="1"/>
    <col min="3848" max="3848" width="9.7109375" style="1" customWidth="1"/>
    <col min="3849" max="3849" width="10" style="1" customWidth="1"/>
    <col min="3850" max="3852" width="8.7109375" style="1" customWidth="1"/>
    <col min="3853" max="4096" width="11.42578125" style="1"/>
    <col min="4097" max="4097" width="21.42578125" style="1" customWidth="1"/>
    <col min="4098" max="4099" width="9.28515625" style="1" customWidth="1"/>
    <col min="4100" max="4102" width="8.7109375" style="1" customWidth="1"/>
    <col min="4103" max="4103" width="18" style="1" customWidth="1"/>
    <col min="4104" max="4104" width="9.7109375" style="1" customWidth="1"/>
    <col min="4105" max="4105" width="10" style="1" customWidth="1"/>
    <col min="4106" max="4108" width="8.7109375" style="1" customWidth="1"/>
    <col min="4109" max="4352" width="11.42578125" style="1"/>
    <col min="4353" max="4353" width="21.42578125" style="1" customWidth="1"/>
    <col min="4354" max="4355" width="9.28515625" style="1" customWidth="1"/>
    <col min="4356" max="4358" width="8.7109375" style="1" customWidth="1"/>
    <col min="4359" max="4359" width="18" style="1" customWidth="1"/>
    <col min="4360" max="4360" width="9.7109375" style="1" customWidth="1"/>
    <col min="4361" max="4361" width="10" style="1" customWidth="1"/>
    <col min="4362" max="4364" width="8.7109375" style="1" customWidth="1"/>
    <col min="4365" max="4608" width="11.42578125" style="1"/>
    <col min="4609" max="4609" width="21.42578125" style="1" customWidth="1"/>
    <col min="4610" max="4611" width="9.28515625" style="1" customWidth="1"/>
    <col min="4612" max="4614" width="8.7109375" style="1" customWidth="1"/>
    <col min="4615" max="4615" width="18" style="1" customWidth="1"/>
    <col min="4616" max="4616" width="9.7109375" style="1" customWidth="1"/>
    <col min="4617" max="4617" width="10" style="1" customWidth="1"/>
    <col min="4618" max="4620" width="8.7109375" style="1" customWidth="1"/>
    <col min="4621" max="4864" width="11.42578125" style="1"/>
    <col min="4865" max="4865" width="21.42578125" style="1" customWidth="1"/>
    <col min="4866" max="4867" width="9.28515625" style="1" customWidth="1"/>
    <col min="4868" max="4870" width="8.7109375" style="1" customWidth="1"/>
    <col min="4871" max="4871" width="18" style="1" customWidth="1"/>
    <col min="4872" max="4872" width="9.7109375" style="1" customWidth="1"/>
    <col min="4873" max="4873" width="10" style="1" customWidth="1"/>
    <col min="4874" max="4876" width="8.7109375" style="1" customWidth="1"/>
    <col min="4877" max="5120" width="11.42578125" style="1"/>
    <col min="5121" max="5121" width="21.42578125" style="1" customWidth="1"/>
    <col min="5122" max="5123" width="9.28515625" style="1" customWidth="1"/>
    <col min="5124" max="5126" width="8.7109375" style="1" customWidth="1"/>
    <col min="5127" max="5127" width="18" style="1" customWidth="1"/>
    <col min="5128" max="5128" width="9.7109375" style="1" customWidth="1"/>
    <col min="5129" max="5129" width="10" style="1" customWidth="1"/>
    <col min="5130" max="5132" width="8.7109375" style="1" customWidth="1"/>
    <col min="5133" max="5376" width="11.42578125" style="1"/>
    <col min="5377" max="5377" width="21.42578125" style="1" customWidth="1"/>
    <col min="5378" max="5379" width="9.28515625" style="1" customWidth="1"/>
    <col min="5380" max="5382" width="8.7109375" style="1" customWidth="1"/>
    <col min="5383" max="5383" width="18" style="1" customWidth="1"/>
    <col min="5384" max="5384" width="9.7109375" style="1" customWidth="1"/>
    <col min="5385" max="5385" width="10" style="1" customWidth="1"/>
    <col min="5386" max="5388" width="8.7109375" style="1" customWidth="1"/>
    <col min="5389" max="5632" width="11.42578125" style="1"/>
    <col min="5633" max="5633" width="21.42578125" style="1" customWidth="1"/>
    <col min="5634" max="5635" width="9.28515625" style="1" customWidth="1"/>
    <col min="5636" max="5638" width="8.7109375" style="1" customWidth="1"/>
    <col min="5639" max="5639" width="18" style="1" customWidth="1"/>
    <col min="5640" max="5640" width="9.7109375" style="1" customWidth="1"/>
    <col min="5641" max="5641" width="10" style="1" customWidth="1"/>
    <col min="5642" max="5644" width="8.7109375" style="1" customWidth="1"/>
    <col min="5645" max="5888" width="11.42578125" style="1"/>
    <col min="5889" max="5889" width="21.42578125" style="1" customWidth="1"/>
    <col min="5890" max="5891" width="9.28515625" style="1" customWidth="1"/>
    <col min="5892" max="5894" width="8.7109375" style="1" customWidth="1"/>
    <col min="5895" max="5895" width="18" style="1" customWidth="1"/>
    <col min="5896" max="5896" width="9.7109375" style="1" customWidth="1"/>
    <col min="5897" max="5897" width="10" style="1" customWidth="1"/>
    <col min="5898" max="5900" width="8.7109375" style="1" customWidth="1"/>
    <col min="5901" max="6144" width="11.42578125" style="1"/>
    <col min="6145" max="6145" width="21.42578125" style="1" customWidth="1"/>
    <col min="6146" max="6147" width="9.28515625" style="1" customWidth="1"/>
    <col min="6148" max="6150" width="8.7109375" style="1" customWidth="1"/>
    <col min="6151" max="6151" width="18" style="1" customWidth="1"/>
    <col min="6152" max="6152" width="9.7109375" style="1" customWidth="1"/>
    <col min="6153" max="6153" width="10" style="1" customWidth="1"/>
    <col min="6154" max="6156" width="8.7109375" style="1" customWidth="1"/>
    <col min="6157" max="6400" width="11.42578125" style="1"/>
    <col min="6401" max="6401" width="21.42578125" style="1" customWidth="1"/>
    <col min="6402" max="6403" width="9.28515625" style="1" customWidth="1"/>
    <col min="6404" max="6406" width="8.7109375" style="1" customWidth="1"/>
    <col min="6407" max="6407" width="18" style="1" customWidth="1"/>
    <col min="6408" max="6408" width="9.7109375" style="1" customWidth="1"/>
    <col min="6409" max="6409" width="10" style="1" customWidth="1"/>
    <col min="6410" max="6412" width="8.7109375" style="1" customWidth="1"/>
    <col min="6413" max="6656" width="11.42578125" style="1"/>
    <col min="6657" max="6657" width="21.42578125" style="1" customWidth="1"/>
    <col min="6658" max="6659" width="9.28515625" style="1" customWidth="1"/>
    <col min="6660" max="6662" width="8.7109375" style="1" customWidth="1"/>
    <col min="6663" max="6663" width="18" style="1" customWidth="1"/>
    <col min="6664" max="6664" width="9.7109375" style="1" customWidth="1"/>
    <col min="6665" max="6665" width="10" style="1" customWidth="1"/>
    <col min="6666" max="6668" width="8.7109375" style="1" customWidth="1"/>
    <col min="6669" max="6912" width="11.42578125" style="1"/>
    <col min="6913" max="6913" width="21.42578125" style="1" customWidth="1"/>
    <col min="6914" max="6915" width="9.28515625" style="1" customWidth="1"/>
    <col min="6916" max="6918" width="8.7109375" style="1" customWidth="1"/>
    <col min="6919" max="6919" width="18" style="1" customWidth="1"/>
    <col min="6920" max="6920" width="9.7109375" style="1" customWidth="1"/>
    <col min="6921" max="6921" width="10" style="1" customWidth="1"/>
    <col min="6922" max="6924" width="8.7109375" style="1" customWidth="1"/>
    <col min="6925" max="7168" width="11.42578125" style="1"/>
    <col min="7169" max="7169" width="21.42578125" style="1" customWidth="1"/>
    <col min="7170" max="7171" width="9.28515625" style="1" customWidth="1"/>
    <col min="7172" max="7174" width="8.7109375" style="1" customWidth="1"/>
    <col min="7175" max="7175" width="18" style="1" customWidth="1"/>
    <col min="7176" max="7176" width="9.7109375" style="1" customWidth="1"/>
    <col min="7177" max="7177" width="10" style="1" customWidth="1"/>
    <col min="7178" max="7180" width="8.7109375" style="1" customWidth="1"/>
    <col min="7181" max="7424" width="11.42578125" style="1"/>
    <col min="7425" max="7425" width="21.42578125" style="1" customWidth="1"/>
    <col min="7426" max="7427" width="9.28515625" style="1" customWidth="1"/>
    <col min="7428" max="7430" width="8.7109375" style="1" customWidth="1"/>
    <col min="7431" max="7431" width="18" style="1" customWidth="1"/>
    <col min="7432" max="7432" width="9.7109375" style="1" customWidth="1"/>
    <col min="7433" max="7433" width="10" style="1" customWidth="1"/>
    <col min="7434" max="7436" width="8.7109375" style="1" customWidth="1"/>
    <col min="7437" max="7680" width="11.42578125" style="1"/>
    <col min="7681" max="7681" width="21.42578125" style="1" customWidth="1"/>
    <col min="7682" max="7683" width="9.28515625" style="1" customWidth="1"/>
    <col min="7684" max="7686" width="8.7109375" style="1" customWidth="1"/>
    <col min="7687" max="7687" width="18" style="1" customWidth="1"/>
    <col min="7688" max="7688" width="9.7109375" style="1" customWidth="1"/>
    <col min="7689" max="7689" width="10" style="1" customWidth="1"/>
    <col min="7690" max="7692" width="8.7109375" style="1" customWidth="1"/>
    <col min="7693" max="7936" width="11.42578125" style="1"/>
    <col min="7937" max="7937" width="21.42578125" style="1" customWidth="1"/>
    <col min="7938" max="7939" width="9.28515625" style="1" customWidth="1"/>
    <col min="7940" max="7942" width="8.7109375" style="1" customWidth="1"/>
    <col min="7943" max="7943" width="18" style="1" customWidth="1"/>
    <col min="7944" max="7944" width="9.7109375" style="1" customWidth="1"/>
    <col min="7945" max="7945" width="10" style="1" customWidth="1"/>
    <col min="7946" max="7948" width="8.7109375" style="1" customWidth="1"/>
    <col min="7949" max="8192" width="11.42578125" style="1"/>
    <col min="8193" max="8193" width="21.42578125" style="1" customWidth="1"/>
    <col min="8194" max="8195" width="9.28515625" style="1" customWidth="1"/>
    <col min="8196" max="8198" width="8.7109375" style="1" customWidth="1"/>
    <col min="8199" max="8199" width="18" style="1" customWidth="1"/>
    <col min="8200" max="8200" width="9.7109375" style="1" customWidth="1"/>
    <col min="8201" max="8201" width="10" style="1" customWidth="1"/>
    <col min="8202" max="8204" width="8.7109375" style="1" customWidth="1"/>
    <col min="8205" max="8448" width="11.42578125" style="1"/>
    <col min="8449" max="8449" width="21.42578125" style="1" customWidth="1"/>
    <col min="8450" max="8451" width="9.28515625" style="1" customWidth="1"/>
    <col min="8452" max="8454" width="8.7109375" style="1" customWidth="1"/>
    <col min="8455" max="8455" width="18" style="1" customWidth="1"/>
    <col min="8456" max="8456" width="9.7109375" style="1" customWidth="1"/>
    <col min="8457" max="8457" width="10" style="1" customWidth="1"/>
    <col min="8458" max="8460" width="8.7109375" style="1" customWidth="1"/>
    <col min="8461" max="8704" width="11.42578125" style="1"/>
    <col min="8705" max="8705" width="21.42578125" style="1" customWidth="1"/>
    <col min="8706" max="8707" width="9.28515625" style="1" customWidth="1"/>
    <col min="8708" max="8710" width="8.7109375" style="1" customWidth="1"/>
    <col min="8711" max="8711" width="18" style="1" customWidth="1"/>
    <col min="8712" max="8712" width="9.7109375" style="1" customWidth="1"/>
    <col min="8713" max="8713" width="10" style="1" customWidth="1"/>
    <col min="8714" max="8716" width="8.7109375" style="1" customWidth="1"/>
    <col min="8717" max="8960" width="11.42578125" style="1"/>
    <col min="8961" max="8961" width="21.42578125" style="1" customWidth="1"/>
    <col min="8962" max="8963" width="9.28515625" style="1" customWidth="1"/>
    <col min="8964" max="8966" width="8.7109375" style="1" customWidth="1"/>
    <col min="8967" max="8967" width="18" style="1" customWidth="1"/>
    <col min="8968" max="8968" width="9.7109375" style="1" customWidth="1"/>
    <col min="8969" max="8969" width="10" style="1" customWidth="1"/>
    <col min="8970" max="8972" width="8.7109375" style="1" customWidth="1"/>
    <col min="8973" max="9216" width="11.42578125" style="1"/>
    <col min="9217" max="9217" width="21.42578125" style="1" customWidth="1"/>
    <col min="9218" max="9219" width="9.28515625" style="1" customWidth="1"/>
    <col min="9220" max="9222" width="8.7109375" style="1" customWidth="1"/>
    <col min="9223" max="9223" width="18" style="1" customWidth="1"/>
    <col min="9224" max="9224" width="9.7109375" style="1" customWidth="1"/>
    <col min="9225" max="9225" width="10" style="1" customWidth="1"/>
    <col min="9226" max="9228" width="8.7109375" style="1" customWidth="1"/>
    <col min="9229" max="9472" width="11.42578125" style="1"/>
    <col min="9473" max="9473" width="21.42578125" style="1" customWidth="1"/>
    <col min="9474" max="9475" width="9.28515625" style="1" customWidth="1"/>
    <col min="9476" max="9478" width="8.7109375" style="1" customWidth="1"/>
    <col min="9479" max="9479" width="18" style="1" customWidth="1"/>
    <col min="9480" max="9480" width="9.7109375" style="1" customWidth="1"/>
    <col min="9481" max="9481" width="10" style="1" customWidth="1"/>
    <col min="9482" max="9484" width="8.7109375" style="1" customWidth="1"/>
    <col min="9485" max="9728" width="11.42578125" style="1"/>
    <col min="9729" max="9729" width="21.42578125" style="1" customWidth="1"/>
    <col min="9730" max="9731" width="9.28515625" style="1" customWidth="1"/>
    <col min="9732" max="9734" width="8.7109375" style="1" customWidth="1"/>
    <col min="9735" max="9735" width="18" style="1" customWidth="1"/>
    <col min="9736" max="9736" width="9.7109375" style="1" customWidth="1"/>
    <col min="9737" max="9737" width="10" style="1" customWidth="1"/>
    <col min="9738" max="9740" width="8.7109375" style="1" customWidth="1"/>
    <col min="9741" max="9984" width="11.42578125" style="1"/>
    <col min="9985" max="9985" width="21.42578125" style="1" customWidth="1"/>
    <col min="9986" max="9987" width="9.28515625" style="1" customWidth="1"/>
    <col min="9988" max="9990" width="8.7109375" style="1" customWidth="1"/>
    <col min="9991" max="9991" width="18" style="1" customWidth="1"/>
    <col min="9992" max="9992" width="9.7109375" style="1" customWidth="1"/>
    <col min="9993" max="9993" width="10" style="1" customWidth="1"/>
    <col min="9994" max="9996" width="8.7109375" style="1" customWidth="1"/>
    <col min="9997" max="10240" width="11.42578125" style="1"/>
    <col min="10241" max="10241" width="21.42578125" style="1" customWidth="1"/>
    <col min="10242" max="10243" width="9.28515625" style="1" customWidth="1"/>
    <col min="10244" max="10246" width="8.7109375" style="1" customWidth="1"/>
    <col min="10247" max="10247" width="18" style="1" customWidth="1"/>
    <col min="10248" max="10248" width="9.7109375" style="1" customWidth="1"/>
    <col min="10249" max="10249" width="10" style="1" customWidth="1"/>
    <col min="10250" max="10252" width="8.7109375" style="1" customWidth="1"/>
    <col min="10253" max="10496" width="11.42578125" style="1"/>
    <col min="10497" max="10497" width="21.42578125" style="1" customWidth="1"/>
    <col min="10498" max="10499" width="9.28515625" style="1" customWidth="1"/>
    <col min="10500" max="10502" width="8.7109375" style="1" customWidth="1"/>
    <col min="10503" max="10503" width="18" style="1" customWidth="1"/>
    <col min="10504" max="10504" width="9.7109375" style="1" customWidth="1"/>
    <col min="10505" max="10505" width="10" style="1" customWidth="1"/>
    <col min="10506" max="10508" width="8.7109375" style="1" customWidth="1"/>
    <col min="10509" max="10752" width="11.42578125" style="1"/>
    <col min="10753" max="10753" width="21.42578125" style="1" customWidth="1"/>
    <col min="10754" max="10755" width="9.28515625" style="1" customWidth="1"/>
    <col min="10756" max="10758" width="8.7109375" style="1" customWidth="1"/>
    <col min="10759" max="10759" width="18" style="1" customWidth="1"/>
    <col min="10760" max="10760" width="9.7109375" style="1" customWidth="1"/>
    <col min="10761" max="10761" width="10" style="1" customWidth="1"/>
    <col min="10762" max="10764" width="8.7109375" style="1" customWidth="1"/>
    <col min="10765" max="11008" width="11.42578125" style="1"/>
    <col min="11009" max="11009" width="21.42578125" style="1" customWidth="1"/>
    <col min="11010" max="11011" width="9.28515625" style="1" customWidth="1"/>
    <col min="11012" max="11014" width="8.7109375" style="1" customWidth="1"/>
    <col min="11015" max="11015" width="18" style="1" customWidth="1"/>
    <col min="11016" max="11016" width="9.7109375" style="1" customWidth="1"/>
    <col min="11017" max="11017" width="10" style="1" customWidth="1"/>
    <col min="11018" max="11020" width="8.7109375" style="1" customWidth="1"/>
    <col min="11021" max="11264" width="11.42578125" style="1"/>
    <col min="11265" max="11265" width="21.42578125" style="1" customWidth="1"/>
    <col min="11266" max="11267" width="9.28515625" style="1" customWidth="1"/>
    <col min="11268" max="11270" width="8.7109375" style="1" customWidth="1"/>
    <col min="11271" max="11271" width="18" style="1" customWidth="1"/>
    <col min="11272" max="11272" width="9.7109375" style="1" customWidth="1"/>
    <col min="11273" max="11273" width="10" style="1" customWidth="1"/>
    <col min="11274" max="11276" width="8.7109375" style="1" customWidth="1"/>
    <col min="11277" max="11520" width="11.42578125" style="1"/>
    <col min="11521" max="11521" width="21.42578125" style="1" customWidth="1"/>
    <col min="11522" max="11523" width="9.28515625" style="1" customWidth="1"/>
    <col min="11524" max="11526" width="8.7109375" style="1" customWidth="1"/>
    <col min="11527" max="11527" width="18" style="1" customWidth="1"/>
    <col min="11528" max="11528" width="9.7109375" style="1" customWidth="1"/>
    <col min="11529" max="11529" width="10" style="1" customWidth="1"/>
    <col min="11530" max="11532" width="8.7109375" style="1" customWidth="1"/>
    <col min="11533" max="11776" width="11.42578125" style="1"/>
    <col min="11777" max="11777" width="21.42578125" style="1" customWidth="1"/>
    <col min="11778" max="11779" width="9.28515625" style="1" customWidth="1"/>
    <col min="11780" max="11782" width="8.7109375" style="1" customWidth="1"/>
    <col min="11783" max="11783" width="18" style="1" customWidth="1"/>
    <col min="11784" max="11784" width="9.7109375" style="1" customWidth="1"/>
    <col min="11785" max="11785" width="10" style="1" customWidth="1"/>
    <col min="11786" max="11788" width="8.7109375" style="1" customWidth="1"/>
    <col min="11789" max="12032" width="11.42578125" style="1"/>
    <col min="12033" max="12033" width="21.42578125" style="1" customWidth="1"/>
    <col min="12034" max="12035" width="9.28515625" style="1" customWidth="1"/>
    <col min="12036" max="12038" width="8.7109375" style="1" customWidth="1"/>
    <col min="12039" max="12039" width="18" style="1" customWidth="1"/>
    <col min="12040" max="12040" width="9.7109375" style="1" customWidth="1"/>
    <col min="12041" max="12041" width="10" style="1" customWidth="1"/>
    <col min="12042" max="12044" width="8.7109375" style="1" customWidth="1"/>
    <col min="12045" max="12288" width="11.42578125" style="1"/>
    <col min="12289" max="12289" width="21.42578125" style="1" customWidth="1"/>
    <col min="12290" max="12291" width="9.28515625" style="1" customWidth="1"/>
    <col min="12292" max="12294" width="8.7109375" style="1" customWidth="1"/>
    <col min="12295" max="12295" width="18" style="1" customWidth="1"/>
    <col min="12296" max="12296" width="9.7109375" style="1" customWidth="1"/>
    <col min="12297" max="12297" width="10" style="1" customWidth="1"/>
    <col min="12298" max="12300" width="8.7109375" style="1" customWidth="1"/>
    <col min="12301" max="12544" width="11.42578125" style="1"/>
    <col min="12545" max="12545" width="21.42578125" style="1" customWidth="1"/>
    <col min="12546" max="12547" width="9.28515625" style="1" customWidth="1"/>
    <col min="12548" max="12550" width="8.7109375" style="1" customWidth="1"/>
    <col min="12551" max="12551" width="18" style="1" customWidth="1"/>
    <col min="12552" max="12552" width="9.7109375" style="1" customWidth="1"/>
    <col min="12553" max="12553" width="10" style="1" customWidth="1"/>
    <col min="12554" max="12556" width="8.7109375" style="1" customWidth="1"/>
    <col min="12557" max="12800" width="11.42578125" style="1"/>
    <col min="12801" max="12801" width="21.42578125" style="1" customWidth="1"/>
    <col min="12802" max="12803" width="9.28515625" style="1" customWidth="1"/>
    <col min="12804" max="12806" width="8.7109375" style="1" customWidth="1"/>
    <col min="12807" max="12807" width="18" style="1" customWidth="1"/>
    <col min="12808" max="12808" width="9.7109375" style="1" customWidth="1"/>
    <col min="12809" max="12809" width="10" style="1" customWidth="1"/>
    <col min="12810" max="12812" width="8.7109375" style="1" customWidth="1"/>
    <col min="12813" max="13056" width="11.42578125" style="1"/>
    <col min="13057" max="13057" width="21.42578125" style="1" customWidth="1"/>
    <col min="13058" max="13059" width="9.28515625" style="1" customWidth="1"/>
    <col min="13060" max="13062" width="8.7109375" style="1" customWidth="1"/>
    <col min="13063" max="13063" width="18" style="1" customWidth="1"/>
    <col min="13064" max="13064" width="9.7109375" style="1" customWidth="1"/>
    <col min="13065" max="13065" width="10" style="1" customWidth="1"/>
    <col min="13066" max="13068" width="8.7109375" style="1" customWidth="1"/>
    <col min="13069" max="13312" width="11.42578125" style="1"/>
    <col min="13313" max="13313" width="21.42578125" style="1" customWidth="1"/>
    <col min="13314" max="13315" width="9.28515625" style="1" customWidth="1"/>
    <col min="13316" max="13318" width="8.7109375" style="1" customWidth="1"/>
    <col min="13319" max="13319" width="18" style="1" customWidth="1"/>
    <col min="13320" max="13320" width="9.7109375" style="1" customWidth="1"/>
    <col min="13321" max="13321" width="10" style="1" customWidth="1"/>
    <col min="13322" max="13324" width="8.7109375" style="1" customWidth="1"/>
    <col min="13325" max="13568" width="11.42578125" style="1"/>
    <col min="13569" max="13569" width="21.42578125" style="1" customWidth="1"/>
    <col min="13570" max="13571" width="9.28515625" style="1" customWidth="1"/>
    <col min="13572" max="13574" width="8.7109375" style="1" customWidth="1"/>
    <col min="13575" max="13575" width="18" style="1" customWidth="1"/>
    <col min="13576" max="13576" width="9.7109375" style="1" customWidth="1"/>
    <col min="13577" max="13577" width="10" style="1" customWidth="1"/>
    <col min="13578" max="13580" width="8.7109375" style="1" customWidth="1"/>
    <col min="13581" max="13824" width="11.42578125" style="1"/>
    <col min="13825" max="13825" width="21.42578125" style="1" customWidth="1"/>
    <col min="13826" max="13827" width="9.28515625" style="1" customWidth="1"/>
    <col min="13828" max="13830" width="8.7109375" style="1" customWidth="1"/>
    <col min="13831" max="13831" width="18" style="1" customWidth="1"/>
    <col min="13832" max="13832" width="9.7109375" style="1" customWidth="1"/>
    <col min="13833" max="13833" width="10" style="1" customWidth="1"/>
    <col min="13834" max="13836" width="8.7109375" style="1" customWidth="1"/>
    <col min="13837" max="14080" width="11.42578125" style="1"/>
    <col min="14081" max="14081" width="21.42578125" style="1" customWidth="1"/>
    <col min="14082" max="14083" width="9.28515625" style="1" customWidth="1"/>
    <col min="14084" max="14086" width="8.7109375" style="1" customWidth="1"/>
    <col min="14087" max="14087" width="18" style="1" customWidth="1"/>
    <col min="14088" max="14088" width="9.7109375" style="1" customWidth="1"/>
    <col min="14089" max="14089" width="10" style="1" customWidth="1"/>
    <col min="14090" max="14092" width="8.7109375" style="1" customWidth="1"/>
    <col min="14093" max="14336" width="11.42578125" style="1"/>
    <col min="14337" max="14337" width="21.42578125" style="1" customWidth="1"/>
    <col min="14338" max="14339" width="9.28515625" style="1" customWidth="1"/>
    <col min="14340" max="14342" width="8.7109375" style="1" customWidth="1"/>
    <col min="14343" max="14343" width="18" style="1" customWidth="1"/>
    <col min="14344" max="14344" width="9.7109375" style="1" customWidth="1"/>
    <col min="14345" max="14345" width="10" style="1" customWidth="1"/>
    <col min="14346" max="14348" width="8.7109375" style="1" customWidth="1"/>
    <col min="14349" max="14592" width="11.42578125" style="1"/>
    <col min="14593" max="14593" width="21.42578125" style="1" customWidth="1"/>
    <col min="14594" max="14595" width="9.28515625" style="1" customWidth="1"/>
    <col min="14596" max="14598" width="8.7109375" style="1" customWidth="1"/>
    <col min="14599" max="14599" width="18" style="1" customWidth="1"/>
    <col min="14600" max="14600" width="9.7109375" style="1" customWidth="1"/>
    <col min="14601" max="14601" width="10" style="1" customWidth="1"/>
    <col min="14602" max="14604" width="8.7109375" style="1" customWidth="1"/>
    <col min="14605" max="14848" width="11.42578125" style="1"/>
    <col min="14849" max="14849" width="21.42578125" style="1" customWidth="1"/>
    <col min="14850" max="14851" width="9.28515625" style="1" customWidth="1"/>
    <col min="14852" max="14854" width="8.7109375" style="1" customWidth="1"/>
    <col min="14855" max="14855" width="18" style="1" customWidth="1"/>
    <col min="14856" max="14856" width="9.7109375" style="1" customWidth="1"/>
    <col min="14857" max="14857" width="10" style="1" customWidth="1"/>
    <col min="14858" max="14860" width="8.7109375" style="1" customWidth="1"/>
    <col min="14861" max="15104" width="11.42578125" style="1"/>
    <col min="15105" max="15105" width="21.42578125" style="1" customWidth="1"/>
    <col min="15106" max="15107" width="9.28515625" style="1" customWidth="1"/>
    <col min="15108" max="15110" width="8.7109375" style="1" customWidth="1"/>
    <col min="15111" max="15111" width="18" style="1" customWidth="1"/>
    <col min="15112" max="15112" width="9.7109375" style="1" customWidth="1"/>
    <col min="15113" max="15113" width="10" style="1" customWidth="1"/>
    <col min="15114" max="15116" width="8.7109375" style="1" customWidth="1"/>
    <col min="15117" max="15360" width="11.42578125" style="1"/>
    <col min="15361" max="15361" width="21.42578125" style="1" customWidth="1"/>
    <col min="15362" max="15363" width="9.28515625" style="1" customWidth="1"/>
    <col min="15364" max="15366" width="8.7109375" style="1" customWidth="1"/>
    <col min="15367" max="15367" width="18" style="1" customWidth="1"/>
    <col min="15368" max="15368" width="9.7109375" style="1" customWidth="1"/>
    <col min="15369" max="15369" width="10" style="1" customWidth="1"/>
    <col min="15370" max="15372" width="8.7109375" style="1" customWidth="1"/>
    <col min="15373" max="15616" width="11.42578125" style="1"/>
    <col min="15617" max="15617" width="21.42578125" style="1" customWidth="1"/>
    <col min="15618" max="15619" width="9.28515625" style="1" customWidth="1"/>
    <col min="15620" max="15622" width="8.7109375" style="1" customWidth="1"/>
    <col min="15623" max="15623" width="18" style="1" customWidth="1"/>
    <col min="15624" max="15624" width="9.7109375" style="1" customWidth="1"/>
    <col min="15625" max="15625" width="10" style="1" customWidth="1"/>
    <col min="15626" max="15628" width="8.7109375" style="1" customWidth="1"/>
    <col min="15629" max="15872" width="11.42578125" style="1"/>
    <col min="15873" max="15873" width="21.42578125" style="1" customWidth="1"/>
    <col min="15874" max="15875" width="9.28515625" style="1" customWidth="1"/>
    <col min="15876" max="15878" width="8.7109375" style="1" customWidth="1"/>
    <col min="15879" max="15879" width="18" style="1" customWidth="1"/>
    <col min="15880" max="15880" width="9.7109375" style="1" customWidth="1"/>
    <col min="15881" max="15881" width="10" style="1" customWidth="1"/>
    <col min="15882" max="15884" width="8.7109375" style="1" customWidth="1"/>
    <col min="15885" max="16128" width="11.42578125" style="1"/>
    <col min="16129" max="16129" width="21.42578125" style="1" customWidth="1"/>
    <col min="16130" max="16131" width="9.28515625" style="1" customWidth="1"/>
    <col min="16132" max="16134" width="8.7109375" style="1" customWidth="1"/>
    <col min="16135" max="16135" width="18" style="1" customWidth="1"/>
    <col min="16136" max="16136" width="9.7109375" style="1" customWidth="1"/>
    <col min="16137" max="16137" width="10" style="1" customWidth="1"/>
    <col min="16138" max="16140" width="8.7109375" style="1" customWidth="1"/>
    <col min="16141" max="16384" width="11.42578125" style="1"/>
  </cols>
  <sheetData>
    <row r="1" spans="1:12" ht="21" customHeight="1" thickBot="1" x14ac:dyDescent="0.25">
      <c r="A1" s="194" t="s">
        <v>109</v>
      </c>
      <c r="B1" s="195"/>
      <c r="C1" s="195"/>
      <c r="D1" s="195"/>
      <c r="E1" s="195"/>
      <c r="F1" s="195"/>
      <c r="G1" s="195"/>
      <c r="H1" s="180">
        <v>2022</v>
      </c>
      <c r="I1" s="181"/>
      <c r="J1" s="180">
        <v>2023</v>
      </c>
      <c r="K1" s="181"/>
      <c r="L1" s="141">
        <v>2024</v>
      </c>
    </row>
    <row r="2" spans="1:12" ht="13.5" thickBot="1" x14ac:dyDescent="0.25">
      <c r="A2" s="2"/>
      <c r="B2" s="3"/>
      <c r="C2" s="3"/>
      <c r="D2" s="3"/>
      <c r="E2" s="3"/>
      <c r="F2" s="3"/>
      <c r="G2" s="4" t="s">
        <v>0</v>
      </c>
      <c r="H2" s="5">
        <v>480</v>
      </c>
      <c r="I2" s="6">
        <v>295</v>
      </c>
      <c r="J2" s="127">
        <v>460</v>
      </c>
      <c r="K2" s="112">
        <v>268</v>
      </c>
      <c r="L2" s="142">
        <v>268</v>
      </c>
    </row>
    <row r="3" spans="1:12" ht="21" x14ac:dyDescent="0.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155" t="s">
        <v>6</v>
      </c>
      <c r="G3" s="9" t="s">
        <v>7</v>
      </c>
      <c r="H3" s="8" t="s">
        <v>2</v>
      </c>
      <c r="I3" s="8" t="s">
        <v>3</v>
      </c>
      <c r="J3" s="8" t="s">
        <v>4</v>
      </c>
      <c r="K3" s="8" t="s">
        <v>5</v>
      </c>
      <c r="L3" s="157" t="s">
        <v>6</v>
      </c>
    </row>
    <row r="4" spans="1:12" x14ac:dyDescent="0.2">
      <c r="A4" s="10" t="s">
        <v>8</v>
      </c>
      <c r="B4" s="11">
        <v>56000</v>
      </c>
      <c r="C4" s="11">
        <v>50965.919999999998</v>
      </c>
      <c r="D4" s="89">
        <v>46000</v>
      </c>
      <c r="E4" s="12">
        <v>41938.82</v>
      </c>
      <c r="F4" s="137">
        <v>32534</v>
      </c>
      <c r="G4" s="13" t="s">
        <v>9</v>
      </c>
      <c r="H4" s="14">
        <v>72000</v>
      </c>
      <c r="I4" s="14">
        <v>44345</v>
      </c>
      <c r="J4" s="90">
        <v>69000</v>
      </c>
      <c r="K4" s="113">
        <v>40200</v>
      </c>
      <c r="L4" s="148">
        <v>40200</v>
      </c>
    </row>
    <row r="5" spans="1:12" x14ac:dyDescent="0.2">
      <c r="A5" s="10" t="s">
        <v>10</v>
      </c>
      <c r="B5" s="11"/>
      <c r="C5" s="11">
        <v>200</v>
      </c>
      <c r="D5" s="89">
        <v>2000</v>
      </c>
      <c r="E5" s="12">
        <v>120</v>
      </c>
      <c r="F5" s="137">
        <v>1000</v>
      </c>
      <c r="G5" s="13" t="s">
        <v>11</v>
      </c>
      <c r="H5" s="14"/>
      <c r="I5" s="15">
        <v>161</v>
      </c>
      <c r="J5" s="92">
        <v>0</v>
      </c>
      <c r="K5" s="124">
        <v>10</v>
      </c>
      <c r="L5" s="149">
        <v>0</v>
      </c>
    </row>
    <row r="6" spans="1:12" x14ac:dyDescent="0.2">
      <c r="A6" s="17" t="s">
        <v>12</v>
      </c>
      <c r="B6" s="14">
        <f>B4+B5</f>
        <v>56000</v>
      </c>
      <c r="C6" s="14">
        <f>C4+C5</f>
        <v>51165.919999999998</v>
      </c>
      <c r="D6" s="90">
        <f>D4+D5</f>
        <v>48000</v>
      </c>
      <c r="E6" s="18">
        <f>E4+E5</f>
        <v>42058.82</v>
      </c>
      <c r="F6" s="138">
        <f>F4+F5</f>
        <v>33534</v>
      </c>
      <c r="G6" s="13" t="s">
        <v>13</v>
      </c>
      <c r="H6" s="14">
        <v>21000</v>
      </c>
      <c r="I6" s="15">
        <v>21000</v>
      </c>
      <c r="J6" s="92">
        <v>0</v>
      </c>
      <c r="K6" s="16">
        <v>0</v>
      </c>
      <c r="L6" s="150">
        <v>0</v>
      </c>
    </row>
    <row r="7" spans="1:12" x14ac:dyDescent="0.2">
      <c r="A7" s="10" t="s">
        <v>98</v>
      </c>
      <c r="B7" s="14">
        <v>18000</v>
      </c>
      <c r="C7" s="14">
        <v>18534</v>
      </c>
      <c r="D7" s="90">
        <v>6700</v>
      </c>
      <c r="E7" s="18">
        <v>5878.22</v>
      </c>
      <c r="F7" s="138">
        <v>7500</v>
      </c>
      <c r="G7" s="13" t="s">
        <v>14</v>
      </c>
      <c r="H7" s="11">
        <v>0</v>
      </c>
      <c r="I7" s="11">
        <v>0</v>
      </c>
      <c r="J7" s="89"/>
      <c r="K7" s="19">
        <v>560</v>
      </c>
      <c r="L7" s="151">
        <v>700</v>
      </c>
    </row>
    <row r="8" spans="1:12" x14ac:dyDescent="0.2">
      <c r="A8" s="10" t="s">
        <v>15</v>
      </c>
      <c r="B8" s="14">
        <v>3500</v>
      </c>
      <c r="C8" s="14">
        <v>2732</v>
      </c>
      <c r="D8" s="90">
        <v>3000</v>
      </c>
      <c r="E8" s="109">
        <v>2696.52</v>
      </c>
      <c r="F8" s="138">
        <v>4000</v>
      </c>
      <c r="G8" s="13" t="s">
        <v>16</v>
      </c>
      <c r="H8" s="20">
        <v>0</v>
      </c>
      <c r="I8" s="11">
        <v>62</v>
      </c>
      <c r="J8" s="89">
        <v>500</v>
      </c>
      <c r="K8" s="19">
        <v>0</v>
      </c>
      <c r="L8" s="151">
        <v>100</v>
      </c>
    </row>
    <row r="9" spans="1:12" x14ac:dyDescent="0.2">
      <c r="A9" s="10" t="s">
        <v>17</v>
      </c>
      <c r="B9" s="11"/>
      <c r="C9" s="11"/>
      <c r="D9" s="89">
        <v>2000</v>
      </c>
      <c r="E9" s="12">
        <v>0</v>
      </c>
      <c r="F9" s="137">
        <v>500</v>
      </c>
      <c r="G9" s="13" t="s">
        <v>18</v>
      </c>
      <c r="H9" s="20">
        <f>SUM(H7:H8)</f>
        <v>0</v>
      </c>
      <c r="I9" s="14">
        <f>SUM(I7:I8)</f>
        <v>62</v>
      </c>
      <c r="J9" s="90">
        <f>J8</f>
        <v>500</v>
      </c>
      <c r="K9" s="21">
        <f>SUM(K7:K8)</f>
        <v>560</v>
      </c>
      <c r="L9" s="152">
        <f>L7+L8</f>
        <v>800</v>
      </c>
    </row>
    <row r="10" spans="1:12" x14ac:dyDescent="0.2">
      <c r="A10" s="10" t="s">
        <v>19</v>
      </c>
      <c r="B10" s="22"/>
      <c r="C10" s="22"/>
      <c r="D10" s="89">
        <v>1000</v>
      </c>
      <c r="E10" s="12">
        <v>0</v>
      </c>
      <c r="F10" s="137">
        <v>500</v>
      </c>
      <c r="G10" s="13"/>
      <c r="H10" s="11"/>
      <c r="I10" s="23"/>
      <c r="J10" s="92"/>
      <c r="K10" s="16"/>
      <c r="L10" s="150"/>
    </row>
    <row r="11" spans="1:12" x14ac:dyDescent="0.2">
      <c r="A11" s="10" t="s">
        <v>14</v>
      </c>
      <c r="B11" s="22"/>
      <c r="C11" s="11">
        <v>0</v>
      </c>
      <c r="D11" s="89">
        <v>0</v>
      </c>
      <c r="E11" s="110">
        <v>889</v>
      </c>
      <c r="F11" s="137">
        <v>1000</v>
      </c>
      <c r="G11" s="13"/>
      <c r="H11" s="11"/>
      <c r="I11" s="11"/>
      <c r="J11" s="89"/>
      <c r="K11" s="19"/>
      <c r="L11" s="151"/>
    </row>
    <row r="12" spans="1:12" x14ac:dyDescent="0.2">
      <c r="A12" s="10" t="s">
        <v>20</v>
      </c>
      <c r="B12" s="22"/>
      <c r="C12" s="11">
        <v>639.17999999999995</v>
      </c>
      <c r="D12" s="89">
        <v>7000</v>
      </c>
      <c r="E12" s="12">
        <v>3362.9</v>
      </c>
      <c r="F12" s="137">
        <v>5000</v>
      </c>
      <c r="G12" s="13"/>
      <c r="H12" s="11"/>
      <c r="I12" s="22"/>
      <c r="J12" s="93"/>
      <c r="K12" s="135"/>
      <c r="L12" s="153"/>
    </row>
    <row r="13" spans="1:12" x14ac:dyDescent="0.2">
      <c r="A13" s="17" t="s">
        <v>21</v>
      </c>
      <c r="B13" s="11"/>
      <c r="C13" s="14">
        <f>SUM(C10:C12)</f>
        <v>639.17999999999995</v>
      </c>
      <c r="D13" s="90">
        <v>10000</v>
      </c>
      <c r="E13" s="18">
        <f>SUM(E10:E12)</f>
        <v>4251.8999999999996</v>
      </c>
      <c r="F13" s="138">
        <f>SUM(F9:F12)</f>
        <v>7000</v>
      </c>
      <c r="G13" s="13"/>
      <c r="H13" s="11"/>
      <c r="I13" s="22"/>
      <c r="J13" s="93"/>
      <c r="K13" s="135"/>
      <c r="L13" s="153"/>
    </row>
    <row r="14" spans="1:12" x14ac:dyDescent="0.2">
      <c r="A14" s="10" t="s">
        <v>22</v>
      </c>
      <c r="B14" s="11"/>
      <c r="C14" s="11">
        <v>0</v>
      </c>
      <c r="D14" s="90">
        <v>1000</v>
      </c>
      <c r="E14" s="18">
        <v>0</v>
      </c>
      <c r="F14" s="138">
        <v>500</v>
      </c>
      <c r="G14" s="13"/>
      <c r="H14" s="11"/>
      <c r="I14" s="22"/>
      <c r="J14" s="93"/>
      <c r="K14" s="135"/>
      <c r="L14" s="153"/>
    </row>
    <row r="15" spans="1:12" x14ac:dyDescent="0.2">
      <c r="A15" s="10" t="s">
        <v>23</v>
      </c>
      <c r="B15" s="14">
        <v>140</v>
      </c>
      <c r="C15" s="14">
        <v>140.46</v>
      </c>
      <c r="D15" s="90">
        <v>150</v>
      </c>
      <c r="E15" s="18">
        <v>148.41999999999999</v>
      </c>
      <c r="F15" s="138">
        <v>153.38999999999999</v>
      </c>
      <c r="G15" s="13"/>
      <c r="H15" s="11"/>
      <c r="I15" s="22"/>
      <c r="J15" s="93"/>
      <c r="K15" s="135"/>
      <c r="L15" s="153"/>
    </row>
    <row r="16" spans="1:12" x14ac:dyDescent="0.2">
      <c r="A16" s="10" t="s">
        <v>24</v>
      </c>
      <c r="B16" s="14">
        <v>20</v>
      </c>
      <c r="C16" s="14">
        <v>89.25</v>
      </c>
      <c r="D16" s="90">
        <v>150</v>
      </c>
      <c r="E16" s="18">
        <v>86.29</v>
      </c>
      <c r="F16" s="138">
        <v>120</v>
      </c>
      <c r="G16" s="13" t="s">
        <v>25</v>
      </c>
      <c r="H16" s="11">
        <v>0</v>
      </c>
      <c r="I16" s="14">
        <v>61.86</v>
      </c>
      <c r="J16" s="90">
        <v>500</v>
      </c>
      <c r="K16" s="125">
        <v>724.18</v>
      </c>
      <c r="L16" s="152">
        <v>300</v>
      </c>
    </row>
    <row r="17" spans="1:12" x14ac:dyDescent="0.2">
      <c r="A17" s="10" t="s">
        <v>99</v>
      </c>
      <c r="B17" s="14">
        <v>1740</v>
      </c>
      <c r="C17" s="14">
        <v>223.6</v>
      </c>
      <c r="D17" s="90">
        <v>1000</v>
      </c>
      <c r="E17" s="18">
        <v>1514</v>
      </c>
      <c r="F17" s="138">
        <v>1000</v>
      </c>
      <c r="G17" s="13"/>
      <c r="H17" s="11"/>
      <c r="I17" s="11"/>
      <c r="J17" s="89"/>
      <c r="K17" s="19"/>
      <c r="L17" s="151"/>
    </row>
    <row r="18" spans="1:12" x14ac:dyDescent="0.2">
      <c r="A18" s="17" t="s">
        <v>26</v>
      </c>
      <c r="B18" s="14">
        <v>13600</v>
      </c>
      <c r="C18" s="24">
        <v>-7894.55</v>
      </c>
      <c r="D18" s="91">
        <v>0</v>
      </c>
      <c r="E18" s="114">
        <v>-15139.99</v>
      </c>
      <c r="F18" s="139">
        <v>-12507.39</v>
      </c>
      <c r="G18" s="25"/>
      <c r="H18" s="24"/>
      <c r="I18" s="24"/>
      <c r="J18" s="94"/>
      <c r="K18" s="136"/>
      <c r="L18" s="152"/>
    </row>
    <row r="19" spans="1:12" ht="13.5" thickBot="1" x14ac:dyDescent="0.25">
      <c r="A19" s="26" t="s">
        <v>27</v>
      </c>
      <c r="B19" s="27">
        <f>SUM(B6:B8,B15:B18)</f>
        <v>93000</v>
      </c>
      <c r="C19" s="27">
        <f>SUM(C6,C7,C8,C12,C15,C16,C17,C18)</f>
        <v>65629.86</v>
      </c>
      <c r="D19" s="122">
        <f>D6+D7+D8+D13+D14+D15+D16+D17+D18</f>
        <v>70000</v>
      </c>
      <c r="E19" s="123">
        <f>E6+E7+E8+E13+E15+E16+E17+E18</f>
        <v>41494.18</v>
      </c>
      <c r="F19" s="140">
        <f>F6+F7+F8+F13+F14+F15+F16+F17+F18</f>
        <v>41300</v>
      </c>
      <c r="G19" s="28"/>
      <c r="H19" s="27">
        <f>SUM(H4:H18)</f>
        <v>93000</v>
      </c>
      <c r="I19" s="27">
        <f>SUM(I4,I5,I6,I9,I16)</f>
        <v>65629.86</v>
      </c>
      <c r="J19" s="122">
        <f>SUM(J4,J9,J10,J16)</f>
        <v>70000</v>
      </c>
      <c r="K19" s="126">
        <f>SUM(K4,K5,K9,K16)</f>
        <v>41494.18</v>
      </c>
      <c r="L19" s="154">
        <f>L4+L5+L6+L9+L16</f>
        <v>41300</v>
      </c>
    </row>
    <row r="20" spans="1:12" ht="6" customHeight="1" thickBot="1" x14ac:dyDescent="0.25">
      <c r="A20" s="3"/>
      <c r="B20" s="29"/>
      <c r="C20" s="29"/>
      <c r="D20" s="30"/>
      <c r="E20" s="31"/>
      <c r="F20" s="30"/>
      <c r="G20" s="3"/>
      <c r="H20" s="29"/>
      <c r="I20" s="29"/>
      <c r="J20" s="30"/>
      <c r="K20" s="30"/>
      <c r="L20" s="30"/>
    </row>
    <row r="21" spans="1:12" ht="13.5" thickBot="1" x14ac:dyDescent="0.25">
      <c r="A21" s="32"/>
      <c r="B21" s="33"/>
      <c r="C21" s="34"/>
      <c r="D21" s="182">
        <v>2023</v>
      </c>
      <c r="E21" s="183"/>
      <c r="F21" s="35">
        <v>2024</v>
      </c>
      <c r="G21" s="31"/>
      <c r="H21" s="3"/>
      <c r="I21" s="3"/>
      <c r="J21" s="3"/>
      <c r="K21" s="3"/>
      <c r="L21" s="3"/>
    </row>
    <row r="22" spans="1:12" ht="13.5" thickBot="1" x14ac:dyDescent="0.25">
      <c r="A22" s="36" t="s">
        <v>28</v>
      </c>
      <c r="B22" s="95">
        <v>2021</v>
      </c>
      <c r="C22" s="96">
        <v>2022</v>
      </c>
      <c r="D22" s="96" t="s">
        <v>29</v>
      </c>
      <c r="E22" s="97" t="s">
        <v>30</v>
      </c>
      <c r="F22" s="156" t="s">
        <v>29</v>
      </c>
      <c r="G22" s="37"/>
      <c r="H22" s="30"/>
      <c r="I22" s="3"/>
      <c r="J22" s="3"/>
      <c r="K22" s="3"/>
      <c r="L22" s="3"/>
    </row>
    <row r="23" spans="1:12" x14ac:dyDescent="0.2">
      <c r="A23" s="38" t="s">
        <v>31</v>
      </c>
      <c r="B23" s="39">
        <v>25984.04</v>
      </c>
      <c r="C23" s="40">
        <v>4453.68</v>
      </c>
      <c r="D23" s="128"/>
      <c r="E23" s="98">
        <v>1907.94</v>
      </c>
      <c r="F23" s="143"/>
      <c r="G23" s="184"/>
      <c r="H23" s="184"/>
      <c r="I23" s="3"/>
      <c r="J23" s="3"/>
      <c r="K23" s="3"/>
      <c r="L23" s="3"/>
    </row>
    <row r="24" spans="1:12" x14ac:dyDescent="0.2">
      <c r="A24" s="10" t="s">
        <v>32</v>
      </c>
      <c r="B24" s="41">
        <v>51.55</v>
      </c>
      <c r="C24" s="41">
        <v>0</v>
      </c>
      <c r="D24" s="129"/>
      <c r="E24" s="42">
        <v>36.74</v>
      </c>
      <c r="F24" s="144"/>
      <c r="G24" s="43"/>
      <c r="H24" s="43"/>
      <c r="I24" s="3"/>
      <c r="J24" s="3"/>
      <c r="K24" s="3"/>
      <c r="L24" s="3"/>
    </row>
    <row r="25" spans="1:12" x14ac:dyDescent="0.2">
      <c r="A25" s="10" t="s">
        <v>33</v>
      </c>
      <c r="B25" s="41">
        <v>4953.04</v>
      </c>
      <c r="C25" s="41">
        <v>31014.9</v>
      </c>
      <c r="D25" s="129"/>
      <c r="E25" s="42">
        <v>21.43</v>
      </c>
      <c r="F25" s="144"/>
      <c r="G25" s="44"/>
      <c r="H25" s="44"/>
      <c r="I25" s="3"/>
      <c r="J25" s="3"/>
      <c r="K25" s="3"/>
      <c r="L25" s="3"/>
    </row>
    <row r="26" spans="1:12" x14ac:dyDescent="0.2">
      <c r="A26" s="10" t="s">
        <v>34</v>
      </c>
      <c r="B26" s="41">
        <v>1010.58</v>
      </c>
      <c r="C26" s="41">
        <v>0</v>
      </c>
      <c r="D26" s="129"/>
      <c r="E26" s="42">
        <v>18717.650000000001</v>
      </c>
      <c r="F26" s="144"/>
      <c r="G26" s="44"/>
      <c r="H26" s="44"/>
      <c r="I26" s="3"/>
      <c r="J26" s="3"/>
      <c r="K26" s="3"/>
      <c r="L26" s="3"/>
    </row>
    <row r="27" spans="1:12" x14ac:dyDescent="0.2">
      <c r="A27" s="10" t="s">
        <v>35</v>
      </c>
      <c r="B27" s="45">
        <f>SUM(B23:B26)</f>
        <v>31999.210000000003</v>
      </c>
      <c r="C27" s="45">
        <f>SUM(C23:C26)</f>
        <v>35468.58</v>
      </c>
      <c r="D27" s="130"/>
      <c r="E27" s="46">
        <f>SUM(E23:E26)</f>
        <v>20683.760000000002</v>
      </c>
      <c r="F27" s="145"/>
      <c r="G27" s="44"/>
      <c r="H27" s="44"/>
      <c r="I27" s="3"/>
      <c r="J27" s="3"/>
      <c r="K27" s="31"/>
      <c r="L27" s="31"/>
    </row>
    <row r="28" spans="1:12" x14ac:dyDescent="0.2">
      <c r="A28" s="10" t="s">
        <v>36</v>
      </c>
      <c r="B28" s="45">
        <v>0</v>
      </c>
      <c r="C28" s="45">
        <v>102</v>
      </c>
      <c r="D28" s="130"/>
      <c r="E28" s="111">
        <v>84.1</v>
      </c>
      <c r="F28" s="145"/>
      <c r="G28" s="44"/>
      <c r="H28" s="47"/>
      <c r="I28" s="3"/>
      <c r="J28" s="3"/>
      <c r="K28" s="31"/>
      <c r="L28" s="31"/>
    </row>
    <row r="29" spans="1:12" x14ac:dyDescent="0.2">
      <c r="A29" s="48" t="s">
        <v>37</v>
      </c>
      <c r="B29" s="45">
        <f>SUM(B27:B28)</f>
        <v>31999.210000000003</v>
      </c>
      <c r="C29" s="45">
        <f>SUM(C27:C28)</f>
        <v>35570.58</v>
      </c>
      <c r="D29" s="131">
        <f>C29+D38</f>
        <v>24104.660000000003</v>
      </c>
      <c r="E29" s="49">
        <f>E27+E28</f>
        <v>20767.86</v>
      </c>
      <c r="F29" s="146">
        <v>7657.28</v>
      </c>
      <c r="G29" s="44"/>
      <c r="H29" s="47"/>
      <c r="I29" s="3"/>
      <c r="J29" s="3"/>
      <c r="K29" s="31"/>
      <c r="L29" s="31"/>
    </row>
    <row r="30" spans="1:12" x14ac:dyDescent="0.2">
      <c r="A30" s="50" t="s">
        <v>38</v>
      </c>
      <c r="B30" s="51">
        <v>25193.61</v>
      </c>
      <c r="C30" s="51">
        <f>C29-B29</f>
        <v>3571.369999999999</v>
      </c>
      <c r="D30" s="132">
        <f>D29-C29</f>
        <v>-11465.919999999998</v>
      </c>
      <c r="E30" s="49">
        <f>E29-C29</f>
        <v>-14802.720000000001</v>
      </c>
      <c r="F30" s="139">
        <v>-13110.58</v>
      </c>
      <c r="G30" s="44"/>
      <c r="H30" s="44"/>
      <c r="I30" s="3"/>
      <c r="J30" s="3"/>
      <c r="K30" s="3"/>
      <c r="L30" s="3"/>
    </row>
    <row r="31" spans="1:12" x14ac:dyDescent="0.2">
      <c r="A31" s="52" t="s">
        <v>39</v>
      </c>
      <c r="B31" s="53">
        <v>0</v>
      </c>
      <c r="C31" s="51">
        <v>10965.92</v>
      </c>
      <c r="D31" s="133">
        <v>0</v>
      </c>
      <c r="E31" s="104">
        <v>10753.19</v>
      </c>
      <c r="F31" s="147">
        <v>11200</v>
      </c>
      <c r="G31" s="44"/>
      <c r="H31" s="44"/>
      <c r="I31" s="3"/>
      <c r="J31" s="3"/>
      <c r="K31" s="3"/>
      <c r="L31" s="3"/>
    </row>
    <row r="32" spans="1:12" x14ac:dyDescent="0.2">
      <c r="A32" s="52" t="s">
        <v>40</v>
      </c>
      <c r="B32" s="53">
        <v>0</v>
      </c>
      <c r="C32" s="51">
        <v>4050</v>
      </c>
      <c r="D32" s="133">
        <v>0</v>
      </c>
      <c r="E32" s="104">
        <v>1200</v>
      </c>
      <c r="F32" s="147">
        <v>0</v>
      </c>
      <c r="G32" s="44"/>
      <c r="H32" s="44"/>
      <c r="I32" s="3"/>
      <c r="J32" s="3"/>
      <c r="K32" s="3"/>
      <c r="L32" s="3"/>
    </row>
    <row r="33" spans="1:12" x14ac:dyDescent="0.2">
      <c r="A33" s="52" t="s">
        <v>100</v>
      </c>
      <c r="B33" s="53"/>
      <c r="C33" s="51"/>
      <c r="D33" s="133"/>
      <c r="E33" s="104">
        <v>1500</v>
      </c>
      <c r="F33" s="147"/>
      <c r="G33" s="44"/>
      <c r="H33" s="44"/>
      <c r="I33" s="3"/>
      <c r="J33" s="3"/>
      <c r="K33" s="3"/>
      <c r="L33" s="3"/>
    </row>
    <row r="34" spans="1:12" x14ac:dyDescent="0.2">
      <c r="A34" s="52" t="s">
        <v>105</v>
      </c>
      <c r="B34" s="53">
        <v>0</v>
      </c>
      <c r="C34" s="51">
        <v>150</v>
      </c>
      <c r="D34" s="133">
        <v>0</v>
      </c>
      <c r="E34" s="104">
        <v>150</v>
      </c>
      <c r="F34" s="147">
        <v>0</v>
      </c>
      <c r="G34" s="44"/>
      <c r="H34" s="44"/>
      <c r="I34" s="3"/>
      <c r="J34" s="3"/>
      <c r="K34" s="3"/>
      <c r="L34" s="3"/>
    </row>
    <row r="35" spans="1:12" x14ac:dyDescent="0.2">
      <c r="A35" s="52" t="s">
        <v>106</v>
      </c>
      <c r="B35" s="53">
        <v>0</v>
      </c>
      <c r="C35" s="51">
        <v>3300</v>
      </c>
      <c r="D35" s="133">
        <v>0</v>
      </c>
      <c r="E35" s="104">
        <v>1500</v>
      </c>
      <c r="F35" s="147">
        <v>0</v>
      </c>
      <c r="G35" s="44"/>
      <c r="H35" s="44"/>
      <c r="I35" s="3"/>
      <c r="J35" s="3"/>
      <c r="K35" s="3"/>
      <c r="L35" s="3"/>
    </row>
    <row r="36" spans="1:12" x14ac:dyDescent="0.2">
      <c r="A36" s="52" t="s">
        <v>41</v>
      </c>
      <c r="B36" s="53">
        <v>0</v>
      </c>
      <c r="C36" s="51">
        <v>100</v>
      </c>
      <c r="D36" s="133">
        <v>0</v>
      </c>
      <c r="E36" s="49">
        <v>0</v>
      </c>
      <c r="F36" s="147">
        <v>0</v>
      </c>
      <c r="G36" s="44"/>
      <c r="H36" s="44"/>
      <c r="I36" s="3"/>
      <c r="J36" s="3"/>
      <c r="K36" s="3"/>
      <c r="L36" s="3"/>
    </row>
    <row r="37" spans="1:12" x14ac:dyDescent="0.2">
      <c r="A37" s="54" t="s">
        <v>42</v>
      </c>
      <c r="B37" s="53">
        <v>0</v>
      </c>
      <c r="C37" s="51">
        <f>C31+C32-C34-C35-C36</f>
        <v>11465.92</v>
      </c>
      <c r="D37" s="133">
        <v>0</v>
      </c>
      <c r="E37" s="49">
        <f>E31+E32+E33-E34-E35-E36</f>
        <v>11803.19</v>
      </c>
      <c r="F37" s="147">
        <f>F31</f>
        <v>11200</v>
      </c>
      <c r="G37" s="44"/>
      <c r="H37" s="44"/>
      <c r="I37" s="3"/>
      <c r="J37" s="3"/>
      <c r="K37" s="3"/>
      <c r="L37" s="3"/>
    </row>
    <row r="38" spans="1:12" x14ac:dyDescent="0.2">
      <c r="A38" s="55" t="s">
        <v>43</v>
      </c>
      <c r="B38" s="53">
        <v>0</v>
      </c>
      <c r="C38" s="51">
        <f>C37-B37</f>
        <v>11465.92</v>
      </c>
      <c r="D38" s="133">
        <f>D37-C37</f>
        <v>-11465.92</v>
      </c>
      <c r="E38" s="49">
        <f>E37-C37</f>
        <v>337.27000000000044</v>
      </c>
      <c r="F38" s="147">
        <v>-603.19000000000005</v>
      </c>
      <c r="G38" s="44"/>
      <c r="H38" s="44"/>
      <c r="I38" s="3"/>
      <c r="J38" s="3"/>
      <c r="K38" s="3"/>
      <c r="L38" s="3"/>
    </row>
    <row r="39" spans="1:12" x14ac:dyDescent="0.2">
      <c r="A39" s="56" t="s">
        <v>44</v>
      </c>
      <c r="B39" s="57">
        <f>B29-B37</f>
        <v>31999.210000000003</v>
      </c>
      <c r="C39" s="51">
        <f>C29-C37</f>
        <v>24104.660000000003</v>
      </c>
      <c r="D39" s="133">
        <f>D29</f>
        <v>24104.660000000003</v>
      </c>
      <c r="E39" s="49">
        <f>E29-E37</f>
        <v>8964.67</v>
      </c>
      <c r="F39" s="147">
        <v>-3542.72</v>
      </c>
      <c r="G39" s="44"/>
      <c r="H39" s="44"/>
      <c r="I39" s="3"/>
      <c r="J39" s="3"/>
      <c r="K39" s="3"/>
      <c r="L39" s="3"/>
    </row>
    <row r="40" spans="1:12" ht="13.5" thickBot="1" x14ac:dyDescent="0.25">
      <c r="A40" s="58" t="s">
        <v>45</v>
      </c>
      <c r="B40" s="59">
        <v>25193.61</v>
      </c>
      <c r="C40" s="60">
        <f>C39-B39</f>
        <v>-7894.5499999999993</v>
      </c>
      <c r="D40" s="134">
        <f>D39-C39</f>
        <v>0</v>
      </c>
      <c r="E40" s="61">
        <f>E39-C39</f>
        <v>-15139.990000000003</v>
      </c>
      <c r="F40" s="139">
        <v>-12507.39</v>
      </c>
      <c r="G40" s="44"/>
      <c r="H40" s="44"/>
      <c r="I40" s="3"/>
      <c r="J40" s="3"/>
      <c r="K40" s="3"/>
      <c r="L40" s="3"/>
    </row>
    <row r="41" spans="1:12" x14ac:dyDescent="0.2">
      <c r="A41" s="62" t="s">
        <v>46</v>
      </c>
      <c r="B41" s="3"/>
      <c r="C41" s="3"/>
      <c r="D41" s="3"/>
      <c r="E41" s="3"/>
      <c r="F41" s="3"/>
      <c r="G41" s="63"/>
      <c r="H41" s="64"/>
      <c r="I41" s="64"/>
      <c r="J41" s="64"/>
      <c r="K41" s="64"/>
      <c r="L41" s="64"/>
    </row>
    <row r="42" spans="1:12" ht="24" customHeight="1" x14ac:dyDescent="0.2">
      <c r="A42" s="196" t="s">
        <v>108</v>
      </c>
      <c r="B42" s="197"/>
      <c r="C42" s="197"/>
      <c r="D42" s="197"/>
      <c r="E42" s="197"/>
      <c r="F42" s="197"/>
      <c r="G42" s="63"/>
      <c r="H42" s="64"/>
      <c r="I42" s="64"/>
      <c r="J42" s="64"/>
      <c r="K42" s="64"/>
      <c r="L42" s="64"/>
    </row>
    <row r="43" spans="1:12" ht="13.5" customHeight="1" thickBot="1" x14ac:dyDescent="0.25">
      <c r="A43" s="102" t="s">
        <v>107</v>
      </c>
      <c r="B43" s="103"/>
      <c r="C43" s="103"/>
      <c r="D43" s="103"/>
      <c r="E43" s="103"/>
      <c r="F43" s="103"/>
      <c r="G43" s="63"/>
      <c r="H43" s="64"/>
      <c r="I43" s="64"/>
      <c r="J43" s="64"/>
      <c r="K43" s="64"/>
      <c r="L43" s="64"/>
    </row>
    <row r="44" spans="1:12" ht="13.5" thickBot="1" x14ac:dyDescent="0.25">
      <c r="A44" s="185" t="s">
        <v>47</v>
      </c>
      <c r="B44" s="186"/>
      <c r="C44" s="186"/>
      <c r="D44" s="186"/>
      <c r="E44" s="187"/>
    </row>
    <row r="45" spans="1:12" ht="15" customHeight="1" thickBot="1" x14ac:dyDescent="0.25"/>
    <row r="46" spans="1:12" ht="15.75" thickBot="1" x14ac:dyDescent="0.3">
      <c r="A46" s="188" t="s">
        <v>48</v>
      </c>
      <c r="B46" s="189"/>
      <c r="C46" s="190"/>
      <c r="D46" s="66" t="s">
        <v>49</v>
      </c>
      <c r="E46" s="67" t="s">
        <v>50</v>
      </c>
      <c r="F46" s="68"/>
    </row>
    <row r="47" spans="1:12" ht="15" x14ac:dyDescent="0.25">
      <c r="A47" s="105" t="s">
        <v>51</v>
      </c>
      <c r="B47" s="106"/>
      <c r="C47" s="107"/>
      <c r="D47" s="69">
        <v>233</v>
      </c>
      <c r="E47" s="70">
        <f>150*D47</f>
        <v>34950</v>
      </c>
      <c r="F47" s="68"/>
    </row>
    <row r="48" spans="1:12" s="121" customFormat="1" ht="30" customHeight="1" x14ac:dyDescent="0.25">
      <c r="A48" s="198" t="s">
        <v>97</v>
      </c>
      <c r="B48" s="199"/>
      <c r="C48" s="200"/>
      <c r="D48" s="118">
        <v>10</v>
      </c>
      <c r="E48" s="119">
        <f t="shared" ref="E48:E50" si="0">150*D48</f>
        <v>1500</v>
      </c>
      <c r="F48" s="120"/>
    </row>
    <row r="49" spans="1:6" s="115" customFormat="1" ht="15" customHeight="1" x14ac:dyDescent="0.25">
      <c r="A49" s="198" t="s">
        <v>54</v>
      </c>
      <c r="B49" s="199"/>
      <c r="C49" s="200"/>
      <c r="D49" s="116">
        <v>1</v>
      </c>
      <c r="E49" s="117">
        <f t="shared" si="0"/>
        <v>150</v>
      </c>
      <c r="F49" s="85"/>
    </row>
    <row r="50" spans="1:6" ht="15" x14ac:dyDescent="0.25">
      <c r="A50" s="191" t="s">
        <v>55</v>
      </c>
      <c r="B50" s="192"/>
      <c r="C50" s="193"/>
      <c r="D50" s="71">
        <v>23</v>
      </c>
      <c r="E50" s="70">
        <f t="shared" si="0"/>
        <v>3450</v>
      </c>
      <c r="F50" s="68"/>
    </row>
    <row r="51" spans="1:6" ht="15" x14ac:dyDescent="0.25">
      <c r="A51" s="108" t="s">
        <v>52</v>
      </c>
      <c r="B51" s="75"/>
      <c r="C51" s="81"/>
      <c r="D51" s="71">
        <v>9</v>
      </c>
      <c r="E51" s="70">
        <f t="shared" ref="E51:E55" si="1">150*D51</f>
        <v>1350</v>
      </c>
      <c r="F51" s="68"/>
    </row>
    <row r="52" spans="1:6" ht="15" x14ac:dyDescent="0.25">
      <c r="A52" s="108" t="s">
        <v>53</v>
      </c>
      <c r="B52" s="75"/>
      <c r="C52" s="81"/>
      <c r="D52" s="71">
        <v>1</v>
      </c>
      <c r="E52" s="70">
        <f t="shared" si="1"/>
        <v>150</v>
      </c>
      <c r="F52" s="68"/>
    </row>
    <row r="53" spans="1:6" ht="15" x14ac:dyDescent="0.25">
      <c r="A53" s="191" t="s">
        <v>94</v>
      </c>
      <c r="B53" s="192"/>
      <c r="C53" s="193"/>
      <c r="D53" s="71">
        <v>1</v>
      </c>
      <c r="E53" s="70">
        <f t="shared" si="1"/>
        <v>150</v>
      </c>
      <c r="F53" s="68"/>
    </row>
    <row r="54" spans="1:6" ht="15" x14ac:dyDescent="0.25">
      <c r="A54" s="191" t="s">
        <v>56</v>
      </c>
      <c r="B54" s="192"/>
      <c r="C54" s="193"/>
      <c r="D54" s="71">
        <v>2</v>
      </c>
      <c r="E54" s="70">
        <f t="shared" si="1"/>
        <v>300</v>
      </c>
      <c r="F54" s="68"/>
    </row>
    <row r="55" spans="1:6" ht="15" x14ac:dyDescent="0.25">
      <c r="A55" s="191" t="s">
        <v>57</v>
      </c>
      <c r="B55" s="192"/>
      <c r="C55" s="193"/>
      <c r="D55" s="71">
        <v>8</v>
      </c>
      <c r="E55" s="70">
        <f t="shared" si="1"/>
        <v>1200</v>
      </c>
      <c r="F55" s="68"/>
    </row>
    <row r="56" spans="1:6" x14ac:dyDescent="0.2">
      <c r="A56" s="177" t="s">
        <v>58</v>
      </c>
      <c r="B56" s="177"/>
      <c r="C56" s="177"/>
      <c r="D56" s="101">
        <f>D47+D48+D49+D50+D51+D52+D53-D54-D55</f>
        <v>268</v>
      </c>
      <c r="E56" s="101">
        <f>E47+E48+E49+E50+E51+E52+E53-E54-E55</f>
        <v>40200</v>
      </c>
    </row>
    <row r="57" spans="1:6" x14ac:dyDescent="0.2">
      <c r="A57" s="72" t="s">
        <v>95</v>
      </c>
      <c r="B57" s="73"/>
      <c r="C57" s="73"/>
    </row>
    <row r="58" spans="1:6" ht="13.5" customHeight="1" x14ac:dyDescent="0.2">
      <c r="A58" s="73"/>
      <c r="B58" s="73"/>
      <c r="C58" s="73"/>
    </row>
    <row r="59" spans="1:6" ht="15" x14ac:dyDescent="0.25">
      <c r="A59" s="74" t="s">
        <v>59</v>
      </c>
      <c r="B59" s="73"/>
      <c r="C59" s="73"/>
    </row>
    <row r="60" spans="1:6" ht="9.75" customHeight="1" x14ac:dyDescent="0.2">
      <c r="A60" s="73"/>
      <c r="B60" s="73"/>
      <c r="C60" s="73"/>
    </row>
    <row r="61" spans="1:6" ht="15" x14ac:dyDescent="0.25">
      <c r="A61" s="74" t="s">
        <v>60</v>
      </c>
      <c r="B61" s="73"/>
      <c r="C61" s="73"/>
    </row>
    <row r="62" spans="1:6" ht="14.25" customHeight="1" x14ac:dyDescent="0.2">
      <c r="A62" s="73"/>
      <c r="B62" s="73"/>
      <c r="C62" s="73"/>
    </row>
    <row r="63" spans="1:6" x14ac:dyDescent="0.2">
      <c r="A63" s="163" t="s">
        <v>61</v>
      </c>
      <c r="B63" s="163"/>
      <c r="C63" s="163"/>
      <c r="D63" s="163"/>
      <c r="E63" s="163"/>
    </row>
    <row r="64" spans="1:6" x14ac:dyDescent="0.2">
      <c r="A64" s="176" t="s">
        <v>62</v>
      </c>
      <c r="B64" s="176"/>
      <c r="C64" s="178" t="s">
        <v>63</v>
      </c>
      <c r="D64" s="178"/>
      <c r="E64" s="11">
        <v>31272.15</v>
      </c>
    </row>
    <row r="65" spans="1:6" x14ac:dyDescent="0.2">
      <c r="A65" s="176" t="s">
        <v>64</v>
      </c>
      <c r="B65" s="176"/>
      <c r="C65" s="178" t="s">
        <v>65</v>
      </c>
      <c r="D65" s="178"/>
      <c r="E65" s="13">
        <v>10666.67</v>
      </c>
      <c r="F65" s="77" t="s">
        <v>101</v>
      </c>
    </row>
    <row r="66" spans="1:6" x14ac:dyDescent="0.2">
      <c r="A66" s="158" t="s">
        <v>66</v>
      </c>
      <c r="B66" s="158"/>
      <c r="C66" s="158"/>
      <c r="D66" s="158"/>
      <c r="E66" s="14">
        <f>SUM(E64:E65)</f>
        <v>41938.82</v>
      </c>
    </row>
    <row r="67" spans="1:6" x14ac:dyDescent="0.2">
      <c r="A67" s="179" t="s">
        <v>102</v>
      </c>
      <c r="B67" s="179"/>
      <c r="C67" s="179"/>
      <c r="D67" s="179"/>
      <c r="E67" s="179"/>
    </row>
    <row r="68" spans="1:6" ht="15" customHeight="1" x14ac:dyDescent="0.2">
      <c r="A68" s="78"/>
      <c r="B68" s="78"/>
      <c r="C68" s="78"/>
      <c r="D68" s="78"/>
      <c r="E68" s="78"/>
    </row>
    <row r="69" spans="1:6" ht="15" x14ac:dyDescent="0.25">
      <c r="A69" s="79" t="s">
        <v>67</v>
      </c>
    </row>
    <row r="70" spans="1:6" ht="12.75" customHeight="1" x14ac:dyDescent="0.25">
      <c r="A70" s="79"/>
    </row>
    <row r="71" spans="1:6" x14ac:dyDescent="0.2">
      <c r="A71" s="163" t="s">
        <v>103</v>
      </c>
      <c r="B71" s="163"/>
      <c r="C71" s="163"/>
      <c r="D71" s="163"/>
      <c r="E71" s="163"/>
    </row>
    <row r="72" spans="1:6" x14ac:dyDescent="0.2">
      <c r="A72" s="176" t="s">
        <v>68</v>
      </c>
      <c r="B72" s="176"/>
      <c r="C72" s="176"/>
      <c r="D72" s="80">
        <v>45076</v>
      </c>
      <c r="E72" s="11">
        <v>216</v>
      </c>
    </row>
    <row r="73" spans="1:6" x14ac:dyDescent="0.2">
      <c r="A73" s="176" t="s">
        <v>69</v>
      </c>
      <c r="B73" s="176"/>
      <c r="C73" s="176"/>
      <c r="D73" s="80">
        <v>45087</v>
      </c>
      <c r="E73" s="11">
        <v>2610</v>
      </c>
    </row>
    <row r="74" spans="1:6" x14ac:dyDescent="0.2">
      <c r="A74" s="176" t="s">
        <v>70</v>
      </c>
      <c r="B74" s="176"/>
      <c r="C74" s="176"/>
      <c r="D74" s="80">
        <v>45123</v>
      </c>
      <c r="E74" s="11">
        <v>3052.22</v>
      </c>
    </row>
    <row r="75" spans="1:6" x14ac:dyDescent="0.2">
      <c r="A75" s="158" t="s">
        <v>66</v>
      </c>
      <c r="B75" s="158"/>
      <c r="C75" s="158"/>
      <c r="D75" s="14"/>
      <c r="E75" s="14">
        <f>SUM(E72:E74)</f>
        <v>5878.2199999999993</v>
      </c>
    </row>
    <row r="76" spans="1:6" ht="13.5" customHeight="1" x14ac:dyDescent="0.2">
      <c r="A76" s="65"/>
      <c r="B76" s="65"/>
      <c r="C76" s="65"/>
      <c r="D76" s="29"/>
      <c r="E76" s="29"/>
    </row>
    <row r="77" spans="1:6" x14ac:dyDescent="0.2">
      <c r="A77" s="166" t="s">
        <v>71</v>
      </c>
      <c r="B77" s="166"/>
      <c r="C77" s="166"/>
      <c r="D77" s="166"/>
      <c r="E77" s="166"/>
    </row>
    <row r="78" spans="1:6" x14ac:dyDescent="0.2">
      <c r="A78" s="76" t="s">
        <v>72</v>
      </c>
      <c r="B78" s="159" t="s">
        <v>73</v>
      </c>
      <c r="C78" s="159"/>
      <c r="D78" s="82">
        <v>44972</v>
      </c>
      <c r="E78" s="11">
        <v>50</v>
      </c>
    </row>
    <row r="79" spans="1:6" x14ac:dyDescent="0.2">
      <c r="A79" s="167" t="s">
        <v>74</v>
      </c>
      <c r="B79" s="168" t="s">
        <v>75</v>
      </c>
      <c r="C79" s="169"/>
      <c r="D79" s="82">
        <v>45015</v>
      </c>
      <c r="E79" s="11">
        <v>1320</v>
      </c>
    </row>
    <row r="80" spans="1:6" x14ac:dyDescent="0.2">
      <c r="A80" s="167"/>
      <c r="B80" s="169"/>
      <c r="C80" s="169"/>
      <c r="D80" s="82">
        <v>45076</v>
      </c>
      <c r="E80" s="11">
        <v>430</v>
      </c>
    </row>
    <row r="81" spans="1:5" x14ac:dyDescent="0.2">
      <c r="A81" s="167"/>
      <c r="B81" s="169"/>
      <c r="C81" s="169"/>
      <c r="D81" s="82">
        <v>45224</v>
      </c>
      <c r="E81" s="11">
        <v>210</v>
      </c>
    </row>
    <row r="82" spans="1:5" ht="12.75" customHeight="1" x14ac:dyDescent="0.2">
      <c r="A82" s="167" t="s">
        <v>76</v>
      </c>
      <c r="B82" s="170" t="s">
        <v>77</v>
      </c>
      <c r="C82" s="170"/>
      <c r="D82" s="171">
        <v>45076</v>
      </c>
      <c r="E82" s="172">
        <v>600</v>
      </c>
    </row>
    <row r="83" spans="1:5" x14ac:dyDescent="0.2">
      <c r="A83" s="167"/>
      <c r="B83" s="170"/>
      <c r="C83" s="170"/>
      <c r="D83" s="167"/>
      <c r="E83" s="172"/>
    </row>
    <row r="84" spans="1:5" ht="12.75" customHeight="1" x14ac:dyDescent="0.2">
      <c r="A84" s="201" t="s">
        <v>96</v>
      </c>
      <c r="B84" s="202"/>
      <c r="C84" s="203"/>
      <c r="D84" s="99">
        <v>45380</v>
      </c>
      <c r="E84" s="100">
        <v>86.52</v>
      </c>
    </row>
    <row r="85" spans="1:5" x14ac:dyDescent="0.2">
      <c r="A85" s="158" t="s">
        <v>66</v>
      </c>
      <c r="B85" s="158"/>
      <c r="C85" s="158"/>
      <c r="D85" s="25"/>
      <c r="E85" s="14">
        <f>SUM(E78:E84)</f>
        <v>2696.52</v>
      </c>
    </row>
    <row r="86" spans="1:5" ht="14.25" customHeight="1" x14ac:dyDescent="0.2">
      <c r="A86" s="65"/>
      <c r="B86" s="65"/>
      <c r="C86" s="65"/>
      <c r="D86" s="83"/>
      <c r="E86" s="29"/>
    </row>
    <row r="87" spans="1:5" x14ac:dyDescent="0.2">
      <c r="A87" s="163" t="s">
        <v>78</v>
      </c>
      <c r="B87" s="163"/>
      <c r="C87" s="163"/>
      <c r="D87" s="163"/>
      <c r="E87" s="163"/>
    </row>
    <row r="88" spans="1:5" x14ac:dyDescent="0.2">
      <c r="A88" s="173" t="s">
        <v>79</v>
      </c>
      <c r="B88" s="174"/>
      <c r="C88" s="174"/>
      <c r="D88" s="175"/>
      <c r="E88" s="84">
        <v>17.899999999999999</v>
      </c>
    </row>
    <row r="89" spans="1:5" x14ac:dyDescent="0.2">
      <c r="A89" s="159" t="s">
        <v>80</v>
      </c>
      <c r="B89" s="159"/>
      <c r="C89" s="159"/>
      <c r="D89" s="159"/>
      <c r="E89" s="11">
        <v>287.5</v>
      </c>
    </row>
    <row r="90" spans="1:5" x14ac:dyDescent="0.2">
      <c r="A90" s="159" t="s">
        <v>81</v>
      </c>
      <c r="B90" s="159"/>
      <c r="C90" s="159"/>
      <c r="D90" s="159"/>
      <c r="E90" s="11">
        <v>1329</v>
      </c>
    </row>
    <row r="91" spans="1:5" x14ac:dyDescent="0.2">
      <c r="A91" s="159" t="s">
        <v>82</v>
      </c>
      <c r="B91" s="159"/>
      <c r="C91" s="159"/>
      <c r="D91" s="159"/>
      <c r="E91" s="11">
        <v>337.5</v>
      </c>
    </row>
    <row r="92" spans="1:5" x14ac:dyDescent="0.2">
      <c r="A92" s="159" t="s">
        <v>83</v>
      </c>
      <c r="B92" s="159"/>
      <c r="C92" s="159"/>
      <c r="D92" s="159"/>
      <c r="E92" s="11">
        <v>545</v>
      </c>
    </row>
    <row r="93" spans="1:5" x14ac:dyDescent="0.2">
      <c r="A93" s="159" t="s">
        <v>84</v>
      </c>
      <c r="B93" s="159"/>
      <c r="C93" s="159"/>
      <c r="D93" s="159"/>
      <c r="E93" s="11">
        <v>846</v>
      </c>
    </row>
    <row r="94" spans="1:5" x14ac:dyDescent="0.2">
      <c r="A94" s="160" t="s">
        <v>66</v>
      </c>
      <c r="B94" s="161"/>
      <c r="C94" s="161"/>
      <c r="D94" s="162"/>
      <c r="E94" s="14">
        <f>SUM(E88:E93)</f>
        <v>3362.9</v>
      </c>
    </row>
    <row r="96" spans="1:5" ht="15" x14ac:dyDescent="0.2">
      <c r="A96" s="85" t="s">
        <v>85</v>
      </c>
    </row>
    <row r="98" spans="1:7" x14ac:dyDescent="0.2">
      <c r="A98" s="163" t="s">
        <v>86</v>
      </c>
      <c r="B98" s="163"/>
      <c r="C98" s="163"/>
      <c r="D98" s="163"/>
      <c r="E98" s="163"/>
    </row>
    <row r="99" spans="1:7" x14ac:dyDescent="0.2">
      <c r="A99" s="164" t="s">
        <v>87</v>
      </c>
      <c r="B99" s="81" t="s">
        <v>88</v>
      </c>
      <c r="C99" s="75"/>
      <c r="D99" s="75"/>
      <c r="E99" s="13">
        <v>28.56</v>
      </c>
    </row>
    <row r="100" spans="1:7" x14ac:dyDescent="0.2">
      <c r="A100" s="164"/>
      <c r="B100" s="159" t="s">
        <v>89</v>
      </c>
      <c r="C100" s="159"/>
      <c r="D100" s="159"/>
      <c r="E100" s="11">
        <v>0.7</v>
      </c>
    </row>
    <row r="101" spans="1:7" ht="15" x14ac:dyDescent="0.25">
      <c r="A101" s="86" t="s">
        <v>90</v>
      </c>
      <c r="B101" s="159" t="s">
        <v>91</v>
      </c>
      <c r="C101" s="159"/>
      <c r="D101" s="159"/>
      <c r="E101" s="11">
        <v>57.03</v>
      </c>
    </row>
    <row r="102" spans="1:7" x14ac:dyDescent="0.2">
      <c r="A102" s="158" t="s">
        <v>66</v>
      </c>
      <c r="B102" s="158"/>
      <c r="C102" s="158"/>
      <c r="D102" s="158"/>
      <c r="E102" s="14">
        <f>SUM(E99:E101)</f>
        <v>86.289999999999992</v>
      </c>
    </row>
    <row r="103" spans="1:7" x14ac:dyDescent="0.2">
      <c r="E103" s="87"/>
    </row>
    <row r="104" spans="1:7" x14ac:dyDescent="0.2">
      <c r="A104" s="204" t="s">
        <v>92</v>
      </c>
      <c r="B104" s="204"/>
      <c r="C104" s="204"/>
      <c r="D104" s="204"/>
      <c r="E104" s="204"/>
    </row>
    <row r="105" spans="1:7" x14ac:dyDescent="0.2">
      <c r="A105" s="159" t="s">
        <v>93</v>
      </c>
      <c r="B105" s="159"/>
      <c r="C105" s="159"/>
      <c r="D105" s="159"/>
      <c r="E105" s="11">
        <v>14</v>
      </c>
    </row>
    <row r="106" spans="1:7" x14ac:dyDescent="0.2">
      <c r="A106" s="165" t="s">
        <v>104</v>
      </c>
      <c r="B106" s="165"/>
      <c r="C106" s="165"/>
      <c r="D106" s="165"/>
      <c r="E106" s="11">
        <v>1500</v>
      </c>
    </row>
    <row r="107" spans="1:7" x14ac:dyDescent="0.2">
      <c r="A107" s="158" t="s">
        <v>66</v>
      </c>
      <c r="B107" s="158"/>
      <c r="C107" s="158"/>
      <c r="D107" s="158"/>
      <c r="E107" s="14">
        <f>SUM(E105:E106)</f>
        <v>1514</v>
      </c>
    </row>
    <row r="108" spans="1:7" ht="15" x14ac:dyDescent="0.2">
      <c r="G108" s="88"/>
    </row>
  </sheetData>
  <sheetProtection algorithmName="SHA-512" hashValue="CgfgS0iVVuoxEdOT9O8eXT5MQuTb8Ezd7LZ8k8L9IRfRCp3uRCUAxNoMy49mP89sz44aJDpa/hj7nMw0pZl/Kw==" saltValue="scErOXHP9voYQiYrBX2deQ==" spinCount="100000" sheet="1" objects="1" scenarios="1"/>
  <mergeCells count="54">
    <mergeCell ref="A91:D91"/>
    <mergeCell ref="A87:E87"/>
    <mergeCell ref="A88:D88"/>
    <mergeCell ref="A107:D107"/>
    <mergeCell ref="A92:D92"/>
    <mergeCell ref="A93:D93"/>
    <mergeCell ref="A94:D94"/>
    <mergeCell ref="A98:E98"/>
    <mergeCell ref="A99:A100"/>
    <mergeCell ref="B100:D100"/>
    <mergeCell ref="B101:D101"/>
    <mergeCell ref="A102:D102"/>
    <mergeCell ref="A104:E104"/>
    <mergeCell ref="A105:D105"/>
    <mergeCell ref="A106:D106"/>
    <mergeCell ref="A89:D89"/>
    <mergeCell ref="E82:E83"/>
    <mergeCell ref="A85:C85"/>
    <mergeCell ref="A75:C75"/>
    <mergeCell ref="A77:E77"/>
    <mergeCell ref="B78:C78"/>
    <mergeCell ref="A79:A81"/>
    <mergeCell ref="B79:C81"/>
    <mergeCell ref="A84:C84"/>
    <mergeCell ref="A90:D90"/>
    <mergeCell ref="A74:C74"/>
    <mergeCell ref="A56:C56"/>
    <mergeCell ref="A63:E63"/>
    <mergeCell ref="A64:B64"/>
    <mergeCell ref="C64:D64"/>
    <mergeCell ref="A65:B65"/>
    <mergeCell ref="C65:D65"/>
    <mergeCell ref="A66:D66"/>
    <mergeCell ref="A67:E67"/>
    <mergeCell ref="A71:E71"/>
    <mergeCell ref="A72:C72"/>
    <mergeCell ref="A73:C73"/>
    <mergeCell ref="A82:A83"/>
    <mergeCell ref="B82:C83"/>
    <mergeCell ref="D82:D83"/>
    <mergeCell ref="A55:C55"/>
    <mergeCell ref="A1:G1"/>
    <mergeCell ref="H1:I1"/>
    <mergeCell ref="J1:K1"/>
    <mergeCell ref="D21:E21"/>
    <mergeCell ref="G23:H23"/>
    <mergeCell ref="A42:F42"/>
    <mergeCell ref="A48:C48"/>
    <mergeCell ref="A49:C49"/>
    <mergeCell ref="A44:E44"/>
    <mergeCell ref="A46:C46"/>
    <mergeCell ref="A54:C54"/>
    <mergeCell ref="A53:C53"/>
    <mergeCell ref="A50:C50"/>
  </mergeCells>
  <pageMargins left="0.70866141732283472" right="0.70866141732283472" top="0.15748031496062992" bottom="0.15748031496062992" header="0.31496062992125984" footer="0.31496062992125984"/>
  <pageSetup paperSize="9" orientation="landscape" r:id="rId1"/>
  <headerFooter>
    <oddFooter xml:space="preserve">&amp;C&amp;P /&amp;N&amp;R&amp;D </oddFooter>
  </headerFooter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Compta 2023_BUDGET 2024 VD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GANTIER</dc:creator>
  <cp:lastModifiedBy>Pierre GANTIER</cp:lastModifiedBy>
  <cp:lastPrinted>2024-03-29T10:56:26Z</cp:lastPrinted>
  <dcterms:created xsi:type="dcterms:W3CDTF">2024-02-05T22:41:35Z</dcterms:created>
  <dcterms:modified xsi:type="dcterms:W3CDTF">2024-05-22T08:40:49Z</dcterms:modified>
</cp:coreProperties>
</file>